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9045" activeTab="2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5" i="2" l="1"/>
  <c r="C38" i="2"/>
  <c r="C85" i="2"/>
  <c r="C45" i="2"/>
  <c r="C39" i="2"/>
  <c r="D84" i="1"/>
  <c r="D37" i="1"/>
  <c r="P12" i="2" l="1"/>
  <c r="N54" i="2"/>
  <c r="N38" i="2"/>
  <c r="M54" i="2"/>
  <c r="N28" i="2"/>
  <c r="N12" i="2"/>
  <c r="N18" i="2"/>
  <c r="M28" i="2" l="1"/>
  <c r="M18" i="2"/>
  <c r="L54" i="2" l="1"/>
  <c r="L28" i="2"/>
  <c r="L18" i="2"/>
  <c r="K18" i="2"/>
  <c r="K54" i="2" l="1"/>
  <c r="K28" i="2"/>
  <c r="C65" i="2" l="1"/>
  <c r="C64" i="2" s="1"/>
  <c r="D63" i="1"/>
  <c r="J28" i="2"/>
  <c r="J54" i="2"/>
  <c r="J18" i="2"/>
  <c r="I54" i="2" l="1"/>
  <c r="I28" i="2"/>
  <c r="I18" i="2"/>
  <c r="P13" i="2" l="1"/>
  <c r="D11" i="1" l="1"/>
  <c r="D17" i="1"/>
  <c r="D27" i="1"/>
  <c r="D53" i="1"/>
  <c r="C63" i="2"/>
  <c r="C62" i="2"/>
  <c r="C59" i="2"/>
  <c r="C58" i="2"/>
  <c r="C56" i="2"/>
  <c r="C55" i="2"/>
  <c r="C37" i="2"/>
  <c r="C35" i="2"/>
  <c r="C34" i="2"/>
  <c r="C33" i="2"/>
  <c r="C32" i="2"/>
  <c r="C31" i="2"/>
  <c r="C30" i="2"/>
  <c r="C29" i="2"/>
  <c r="C27" i="2"/>
  <c r="C26" i="2"/>
  <c r="C25" i="2"/>
  <c r="C24" i="2"/>
  <c r="C23" i="2"/>
  <c r="C22" i="2"/>
  <c r="C21" i="2"/>
  <c r="C20" i="2"/>
  <c r="C19" i="2"/>
  <c r="C17" i="2"/>
  <c r="C16" i="2"/>
  <c r="C15" i="2"/>
  <c r="C14" i="2"/>
  <c r="C13" i="2"/>
  <c r="C54" i="2" l="1"/>
  <c r="C18" i="2"/>
  <c r="C28" i="2"/>
  <c r="C12" i="2"/>
  <c r="H28" i="2"/>
  <c r="H18" i="2"/>
  <c r="G18" i="2"/>
  <c r="H12" i="2"/>
  <c r="P55" i="2"/>
  <c r="H54" i="2"/>
  <c r="H85" i="2" l="1"/>
  <c r="G12" i="2"/>
  <c r="F12" i="3"/>
  <c r="G12" i="3"/>
  <c r="H12" i="3"/>
  <c r="I12" i="3"/>
  <c r="J12" i="3"/>
  <c r="K12" i="3"/>
  <c r="L12" i="3"/>
  <c r="M12" i="3"/>
  <c r="N12" i="3"/>
  <c r="F13" i="3"/>
  <c r="G13" i="3"/>
  <c r="H13" i="3"/>
  <c r="I13" i="3"/>
  <c r="J13" i="3"/>
  <c r="K13" i="3"/>
  <c r="L13" i="3"/>
  <c r="M13" i="3"/>
  <c r="N13" i="3"/>
  <c r="F14" i="3"/>
  <c r="G14" i="3"/>
  <c r="H14" i="3"/>
  <c r="I14" i="3"/>
  <c r="J14" i="3"/>
  <c r="K14" i="3"/>
  <c r="L14" i="3"/>
  <c r="M14" i="3"/>
  <c r="N14" i="3"/>
  <c r="F15" i="3"/>
  <c r="G15" i="3"/>
  <c r="H15" i="3"/>
  <c r="I15" i="3"/>
  <c r="J15" i="3"/>
  <c r="K15" i="3"/>
  <c r="L15" i="3"/>
  <c r="M15" i="3"/>
  <c r="N15" i="3"/>
  <c r="F16" i="3"/>
  <c r="G16" i="3"/>
  <c r="H16" i="3"/>
  <c r="I16" i="3"/>
  <c r="J16" i="3"/>
  <c r="K16" i="3"/>
  <c r="L16" i="3"/>
  <c r="M16" i="3"/>
  <c r="N16" i="3"/>
  <c r="G17" i="3"/>
  <c r="H17" i="3"/>
  <c r="I17" i="3"/>
  <c r="J17" i="3"/>
  <c r="K17" i="3"/>
  <c r="L17" i="3"/>
  <c r="M17" i="3"/>
  <c r="N17" i="3"/>
  <c r="F18" i="3"/>
  <c r="G18" i="3"/>
  <c r="H18" i="3"/>
  <c r="I18" i="3"/>
  <c r="J18" i="3"/>
  <c r="K18" i="3"/>
  <c r="L18" i="3"/>
  <c r="M18" i="3"/>
  <c r="N18" i="3"/>
  <c r="F19" i="3"/>
  <c r="G19" i="3"/>
  <c r="H19" i="3"/>
  <c r="I19" i="3"/>
  <c r="J19" i="3"/>
  <c r="K19" i="3"/>
  <c r="L19" i="3"/>
  <c r="M19" i="3"/>
  <c r="N19" i="3"/>
  <c r="F20" i="3"/>
  <c r="G20" i="3"/>
  <c r="H20" i="3"/>
  <c r="I20" i="3"/>
  <c r="J20" i="3"/>
  <c r="K20" i="3"/>
  <c r="L20" i="3"/>
  <c r="M20" i="3"/>
  <c r="N20" i="3"/>
  <c r="F21" i="3"/>
  <c r="G21" i="3"/>
  <c r="H21" i="3"/>
  <c r="I21" i="3"/>
  <c r="J21" i="3"/>
  <c r="K21" i="3"/>
  <c r="L21" i="3"/>
  <c r="M21" i="3"/>
  <c r="N21" i="3"/>
  <c r="F22" i="3"/>
  <c r="G22" i="3"/>
  <c r="H22" i="3"/>
  <c r="I22" i="3"/>
  <c r="J22" i="3"/>
  <c r="K22" i="3"/>
  <c r="L22" i="3"/>
  <c r="M22" i="3"/>
  <c r="N22" i="3"/>
  <c r="F23" i="3"/>
  <c r="G23" i="3"/>
  <c r="H23" i="3"/>
  <c r="I23" i="3"/>
  <c r="J23" i="3"/>
  <c r="K23" i="3"/>
  <c r="L23" i="3"/>
  <c r="M23" i="3"/>
  <c r="N23" i="3"/>
  <c r="F24" i="3"/>
  <c r="G24" i="3"/>
  <c r="H24" i="3"/>
  <c r="I24" i="3"/>
  <c r="J24" i="3"/>
  <c r="K24" i="3"/>
  <c r="L24" i="3"/>
  <c r="M24" i="3"/>
  <c r="N24" i="3"/>
  <c r="F25" i="3"/>
  <c r="G25" i="3"/>
  <c r="H25" i="3"/>
  <c r="I25" i="3"/>
  <c r="J25" i="3"/>
  <c r="K25" i="3"/>
  <c r="L25" i="3"/>
  <c r="M25" i="3"/>
  <c r="N25" i="3"/>
  <c r="F26" i="3"/>
  <c r="G26" i="3"/>
  <c r="H26" i="3"/>
  <c r="I26" i="3"/>
  <c r="J26" i="3"/>
  <c r="K26" i="3"/>
  <c r="L26" i="3"/>
  <c r="M26" i="3"/>
  <c r="N26" i="3"/>
  <c r="G27" i="3"/>
  <c r="H27" i="3"/>
  <c r="I27" i="3"/>
  <c r="J27" i="3"/>
  <c r="K27" i="3"/>
  <c r="L27" i="3"/>
  <c r="M27" i="3"/>
  <c r="N27" i="3"/>
  <c r="F28" i="3"/>
  <c r="G28" i="3"/>
  <c r="H28" i="3"/>
  <c r="I28" i="3"/>
  <c r="J28" i="3"/>
  <c r="K28" i="3"/>
  <c r="L28" i="3"/>
  <c r="M28" i="3"/>
  <c r="N28" i="3"/>
  <c r="F29" i="3"/>
  <c r="G29" i="3"/>
  <c r="H29" i="3"/>
  <c r="I29" i="3"/>
  <c r="J29" i="3"/>
  <c r="K29" i="3"/>
  <c r="L29" i="3"/>
  <c r="M29" i="3"/>
  <c r="N29" i="3"/>
  <c r="F30" i="3"/>
  <c r="G30" i="3"/>
  <c r="H30" i="3"/>
  <c r="I30" i="3"/>
  <c r="J30" i="3"/>
  <c r="K30" i="3"/>
  <c r="L30" i="3"/>
  <c r="M30" i="3"/>
  <c r="N30" i="3"/>
  <c r="F31" i="3"/>
  <c r="G31" i="3"/>
  <c r="H31" i="3"/>
  <c r="I31" i="3"/>
  <c r="J31" i="3"/>
  <c r="K31" i="3"/>
  <c r="L31" i="3"/>
  <c r="M31" i="3"/>
  <c r="N31" i="3"/>
  <c r="F32" i="3"/>
  <c r="G32" i="3"/>
  <c r="H32" i="3"/>
  <c r="I32" i="3"/>
  <c r="J32" i="3"/>
  <c r="K32" i="3"/>
  <c r="L32" i="3"/>
  <c r="M32" i="3"/>
  <c r="N32" i="3"/>
  <c r="F33" i="3"/>
  <c r="G33" i="3"/>
  <c r="H33" i="3"/>
  <c r="I33" i="3"/>
  <c r="J33" i="3"/>
  <c r="K33" i="3"/>
  <c r="L33" i="3"/>
  <c r="M33" i="3"/>
  <c r="N33" i="3"/>
  <c r="F34" i="3"/>
  <c r="G34" i="3"/>
  <c r="H34" i="3"/>
  <c r="I34" i="3"/>
  <c r="J34" i="3"/>
  <c r="K34" i="3"/>
  <c r="L34" i="3"/>
  <c r="M34" i="3"/>
  <c r="N34" i="3"/>
  <c r="F35" i="3"/>
  <c r="G35" i="3"/>
  <c r="H35" i="3"/>
  <c r="I35" i="3"/>
  <c r="J35" i="3"/>
  <c r="K35" i="3"/>
  <c r="L35" i="3"/>
  <c r="M35" i="3"/>
  <c r="N35" i="3"/>
  <c r="F36" i="3"/>
  <c r="G36" i="3"/>
  <c r="H36" i="3"/>
  <c r="I36" i="3"/>
  <c r="J36" i="3"/>
  <c r="K36" i="3"/>
  <c r="L36" i="3"/>
  <c r="M36" i="3"/>
  <c r="N36" i="3"/>
  <c r="F37" i="3"/>
  <c r="G37" i="3"/>
  <c r="H37" i="3"/>
  <c r="I37" i="3"/>
  <c r="J37" i="3"/>
  <c r="K37" i="3"/>
  <c r="L37" i="3"/>
  <c r="M37" i="3"/>
  <c r="N37" i="3"/>
  <c r="F38" i="3"/>
  <c r="G38" i="3"/>
  <c r="H38" i="3"/>
  <c r="I38" i="3"/>
  <c r="J38" i="3"/>
  <c r="K38" i="3"/>
  <c r="L38" i="3"/>
  <c r="M38" i="3"/>
  <c r="N38" i="3"/>
  <c r="F39" i="3"/>
  <c r="G39" i="3"/>
  <c r="H39" i="3"/>
  <c r="I39" i="3"/>
  <c r="J39" i="3"/>
  <c r="K39" i="3"/>
  <c r="L39" i="3"/>
  <c r="M39" i="3"/>
  <c r="N39" i="3"/>
  <c r="F40" i="3"/>
  <c r="G40" i="3"/>
  <c r="H40" i="3"/>
  <c r="I40" i="3"/>
  <c r="J40" i="3"/>
  <c r="K40" i="3"/>
  <c r="L40" i="3"/>
  <c r="M40" i="3"/>
  <c r="N40" i="3"/>
  <c r="F41" i="3"/>
  <c r="G41" i="3"/>
  <c r="H41" i="3"/>
  <c r="I41" i="3"/>
  <c r="J41" i="3"/>
  <c r="K41" i="3"/>
  <c r="L41" i="3"/>
  <c r="M41" i="3"/>
  <c r="N41" i="3"/>
  <c r="F42" i="3"/>
  <c r="G42" i="3"/>
  <c r="H42" i="3"/>
  <c r="I42" i="3"/>
  <c r="J42" i="3"/>
  <c r="K42" i="3"/>
  <c r="L42" i="3"/>
  <c r="M42" i="3"/>
  <c r="N42" i="3"/>
  <c r="F43" i="3"/>
  <c r="G43" i="3"/>
  <c r="H43" i="3"/>
  <c r="I43" i="3"/>
  <c r="J43" i="3"/>
  <c r="K43" i="3"/>
  <c r="L43" i="3"/>
  <c r="M43" i="3"/>
  <c r="N43" i="3"/>
  <c r="F44" i="3"/>
  <c r="G44" i="3"/>
  <c r="H44" i="3"/>
  <c r="I44" i="3"/>
  <c r="J44" i="3"/>
  <c r="K44" i="3"/>
  <c r="L44" i="3"/>
  <c r="M44" i="3"/>
  <c r="N44" i="3"/>
  <c r="F45" i="3"/>
  <c r="G45" i="3"/>
  <c r="H45" i="3"/>
  <c r="I45" i="3"/>
  <c r="J45" i="3"/>
  <c r="K45" i="3"/>
  <c r="L45" i="3"/>
  <c r="M45" i="3"/>
  <c r="N45" i="3"/>
  <c r="F46" i="3"/>
  <c r="G46" i="3"/>
  <c r="H46" i="3"/>
  <c r="I46" i="3"/>
  <c r="J46" i="3"/>
  <c r="K46" i="3"/>
  <c r="L46" i="3"/>
  <c r="M46" i="3"/>
  <c r="N46" i="3"/>
  <c r="F47" i="3"/>
  <c r="G47" i="3"/>
  <c r="H47" i="3"/>
  <c r="I47" i="3"/>
  <c r="J47" i="3"/>
  <c r="K47" i="3"/>
  <c r="L47" i="3"/>
  <c r="M47" i="3"/>
  <c r="N47" i="3"/>
  <c r="F48" i="3"/>
  <c r="G48" i="3"/>
  <c r="H48" i="3"/>
  <c r="I48" i="3"/>
  <c r="J48" i="3"/>
  <c r="K48" i="3"/>
  <c r="L48" i="3"/>
  <c r="M48" i="3"/>
  <c r="N48" i="3"/>
  <c r="F49" i="3"/>
  <c r="G49" i="3"/>
  <c r="H49" i="3"/>
  <c r="I49" i="3"/>
  <c r="J49" i="3"/>
  <c r="K49" i="3"/>
  <c r="L49" i="3"/>
  <c r="M49" i="3"/>
  <c r="N49" i="3"/>
  <c r="F50" i="3"/>
  <c r="G50" i="3"/>
  <c r="H50" i="3"/>
  <c r="I50" i="3"/>
  <c r="J50" i="3"/>
  <c r="K50" i="3"/>
  <c r="L50" i="3"/>
  <c r="M50" i="3"/>
  <c r="N50" i="3"/>
  <c r="F51" i="3"/>
  <c r="G51" i="3"/>
  <c r="H51" i="3"/>
  <c r="I51" i="3"/>
  <c r="J51" i="3"/>
  <c r="K51" i="3"/>
  <c r="L51" i="3"/>
  <c r="M51" i="3"/>
  <c r="N51" i="3"/>
  <c r="F52" i="3"/>
  <c r="G52" i="3"/>
  <c r="H52" i="3"/>
  <c r="I52" i="3"/>
  <c r="J52" i="3"/>
  <c r="K52" i="3"/>
  <c r="L52" i="3"/>
  <c r="M52" i="3"/>
  <c r="N52" i="3"/>
  <c r="G53" i="3"/>
  <c r="I53" i="3"/>
  <c r="J53" i="3"/>
  <c r="K53" i="3"/>
  <c r="L53" i="3"/>
  <c r="M53" i="3"/>
  <c r="N53" i="3"/>
  <c r="F54" i="3"/>
  <c r="G54" i="3"/>
  <c r="H54" i="3"/>
  <c r="I54" i="3"/>
  <c r="J54" i="3"/>
  <c r="K54" i="3"/>
  <c r="L54" i="3"/>
  <c r="M54" i="3"/>
  <c r="N54" i="3"/>
  <c r="F55" i="3"/>
  <c r="G55" i="3"/>
  <c r="H55" i="3"/>
  <c r="I55" i="3"/>
  <c r="J55" i="3"/>
  <c r="K55" i="3"/>
  <c r="L55" i="3"/>
  <c r="M55" i="3"/>
  <c r="N55" i="3"/>
  <c r="F56" i="3"/>
  <c r="G56" i="3"/>
  <c r="H56" i="3"/>
  <c r="I56" i="3"/>
  <c r="J56" i="3"/>
  <c r="K56" i="3"/>
  <c r="L56" i="3"/>
  <c r="M56" i="3"/>
  <c r="N56" i="3"/>
  <c r="F57" i="3"/>
  <c r="G57" i="3"/>
  <c r="H57" i="3"/>
  <c r="I57" i="3"/>
  <c r="J57" i="3"/>
  <c r="K57" i="3"/>
  <c r="L57" i="3"/>
  <c r="M57" i="3"/>
  <c r="N57" i="3"/>
  <c r="F58" i="3"/>
  <c r="G58" i="3"/>
  <c r="H58" i="3"/>
  <c r="I58" i="3"/>
  <c r="J58" i="3"/>
  <c r="K58" i="3"/>
  <c r="L58" i="3"/>
  <c r="M58" i="3"/>
  <c r="N58" i="3"/>
  <c r="F59" i="3"/>
  <c r="G59" i="3"/>
  <c r="H59" i="3"/>
  <c r="I59" i="3"/>
  <c r="J59" i="3"/>
  <c r="K59" i="3"/>
  <c r="L59" i="3"/>
  <c r="M59" i="3"/>
  <c r="N59" i="3"/>
  <c r="F60" i="3"/>
  <c r="G60" i="3"/>
  <c r="H60" i="3"/>
  <c r="I60" i="3"/>
  <c r="J60" i="3"/>
  <c r="K60" i="3"/>
  <c r="L60" i="3"/>
  <c r="M60" i="3"/>
  <c r="N60" i="3"/>
  <c r="F61" i="3"/>
  <c r="G61" i="3"/>
  <c r="H61" i="3"/>
  <c r="I61" i="3"/>
  <c r="J61" i="3"/>
  <c r="K61" i="3"/>
  <c r="L61" i="3"/>
  <c r="M61" i="3"/>
  <c r="N61" i="3"/>
  <c r="F62" i="3"/>
  <c r="G62" i="3"/>
  <c r="H62" i="3"/>
  <c r="I62" i="3"/>
  <c r="J62" i="3"/>
  <c r="K62" i="3"/>
  <c r="L62" i="3"/>
  <c r="M62" i="3"/>
  <c r="N62" i="3"/>
  <c r="F63" i="3"/>
  <c r="G63" i="3"/>
  <c r="H63" i="3"/>
  <c r="I63" i="3"/>
  <c r="J63" i="3"/>
  <c r="K63" i="3"/>
  <c r="L63" i="3"/>
  <c r="M63" i="3"/>
  <c r="N63" i="3"/>
  <c r="F64" i="3"/>
  <c r="G64" i="3"/>
  <c r="H64" i="3"/>
  <c r="I64" i="3"/>
  <c r="J64" i="3"/>
  <c r="K64" i="3"/>
  <c r="L64" i="3"/>
  <c r="M64" i="3"/>
  <c r="N64" i="3"/>
  <c r="F65" i="3"/>
  <c r="G65" i="3"/>
  <c r="H65" i="3"/>
  <c r="I65" i="3"/>
  <c r="J65" i="3"/>
  <c r="K65" i="3"/>
  <c r="L65" i="3"/>
  <c r="M65" i="3"/>
  <c r="N65" i="3"/>
  <c r="F66" i="3"/>
  <c r="G66" i="3"/>
  <c r="H66" i="3"/>
  <c r="I66" i="3"/>
  <c r="J66" i="3"/>
  <c r="K66" i="3"/>
  <c r="L66" i="3"/>
  <c r="M66" i="3"/>
  <c r="N66" i="3"/>
  <c r="F67" i="3"/>
  <c r="G67" i="3"/>
  <c r="H67" i="3"/>
  <c r="I67" i="3"/>
  <c r="J67" i="3"/>
  <c r="K67" i="3"/>
  <c r="L67" i="3"/>
  <c r="M67" i="3"/>
  <c r="N67" i="3"/>
  <c r="F68" i="3"/>
  <c r="G68" i="3"/>
  <c r="H68" i="3"/>
  <c r="I68" i="3"/>
  <c r="J68" i="3"/>
  <c r="K68" i="3"/>
  <c r="L68" i="3"/>
  <c r="M68" i="3"/>
  <c r="N68" i="3"/>
  <c r="F69" i="3"/>
  <c r="G69" i="3"/>
  <c r="H69" i="3"/>
  <c r="I69" i="3"/>
  <c r="J69" i="3"/>
  <c r="K69" i="3"/>
  <c r="L69" i="3"/>
  <c r="M69" i="3"/>
  <c r="N69" i="3"/>
  <c r="F70" i="3"/>
  <c r="G70" i="3"/>
  <c r="H70" i="3"/>
  <c r="I70" i="3"/>
  <c r="J70" i="3"/>
  <c r="K70" i="3"/>
  <c r="L70" i="3"/>
  <c r="M70" i="3"/>
  <c r="N70" i="3"/>
  <c r="F71" i="3"/>
  <c r="G71" i="3"/>
  <c r="H71" i="3"/>
  <c r="I71" i="3"/>
  <c r="J71" i="3"/>
  <c r="K71" i="3"/>
  <c r="L71" i="3"/>
  <c r="M71" i="3"/>
  <c r="N71" i="3"/>
  <c r="F72" i="3"/>
  <c r="G72" i="3"/>
  <c r="H72" i="3"/>
  <c r="I72" i="3"/>
  <c r="J72" i="3"/>
  <c r="K72" i="3"/>
  <c r="L72" i="3"/>
  <c r="M72" i="3"/>
  <c r="N72" i="3"/>
  <c r="F73" i="3"/>
  <c r="G73" i="3"/>
  <c r="H73" i="3"/>
  <c r="I73" i="3"/>
  <c r="J73" i="3"/>
  <c r="K73" i="3"/>
  <c r="L73" i="3"/>
  <c r="M73" i="3"/>
  <c r="N73" i="3"/>
  <c r="F74" i="3"/>
  <c r="G74" i="3"/>
  <c r="H74" i="3"/>
  <c r="I74" i="3"/>
  <c r="J74" i="3"/>
  <c r="K74" i="3"/>
  <c r="L74" i="3"/>
  <c r="M74" i="3"/>
  <c r="N74" i="3"/>
  <c r="F75" i="3"/>
  <c r="G75" i="3"/>
  <c r="H75" i="3"/>
  <c r="I75" i="3"/>
  <c r="J75" i="3"/>
  <c r="K75" i="3"/>
  <c r="L75" i="3"/>
  <c r="M75" i="3"/>
  <c r="N75" i="3"/>
  <c r="F76" i="3"/>
  <c r="G76" i="3"/>
  <c r="H76" i="3"/>
  <c r="I76" i="3"/>
  <c r="J76" i="3"/>
  <c r="K76" i="3"/>
  <c r="L76" i="3"/>
  <c r="M76" i="3"/>
  <c r="N76" i="3"/>
  <c r="F77" i="3"/>
  <c r="G77" i="3"/>
  <c r="H77" i="3"/>
  <c r="I77" i="3"/>
  <c r="J77" i="3"/>
  <c r="K77" i="3"/>
  <c r="L77" i="3"/>
  <c r="M77" i="3"/>
  <c r="N77" i="3"/>
  <c r="F78" i="3"/>
  <c r="G78" i="3"/>
  <c r="H78" i="3"/>
  <c r="I78" i="3"/>
  <c r="J78" i="3"/>
  <c r="K78" i="3"/>
  <c r="L78" i="3"/>
  <c r="M78" i="3"/>
  <c r="N78" i="3"/>
  <c r="F79" i="3"/>
  <c r="G79" i="3"/>
  <c r="H79" i="3"/>
  <c r="I79" i="3"/>
  <c r="J79" i="3"/>
  <c r="K79" i="3"/>
  <c r="L79" i="3"/>
  <c r="M79" i="3"/>
  <c r="N79" i="3"/>
  <c r="F80" i="3"/>
  <c r="G80" i="3"/>
  <c r="H80" i="3"/>
  <c r="I80" i="3"/>
  <c r="J80" i="3"/>
  <c r="K80" i="3"/>
  <c r="L80" i="3"/>
  <c r="M80" i="3"/>
  <c r="N80" i="3"/>
  <c r="F81" i="3"/>
  <c r="G81" i="3"/>
  <c r="H81" i="3"/>
  <c r="I81" i="3"/>
  <c r="J81" i="3"/>
  <c r="K81" i="3"/>
  <c r="L81" i="3"/>
  <c r="M81" i="3"/>
  <c r="N81" i="3"/>
  <c r="F82" i="3"/>
  <c r="G82" i="3"/>
  <c r="H82" i="3"/>
  <c r="I82" i="3"/>
  <c r="J82" i="3"/>
  <c r="K82" i="3"/>
  <c r="L82" i="3"/>
  <c r="M82" i="3"/>
  <c r="N82" i="3"/>
  <c r="F83" i="3"/>
  <c r="G83" i="3"/>
  <c r="H83" i="3"/>
  <c r="I83" i="3"/>
  <c r="J83" i="3"/>
  <c r="K83" i="3"/>
  <c r="L83" i="3"/>
  <c r="M83" i="3"/>
  <c r="N83" i="3"/>
  <c r="G11" i="3"/>
  <c r="I12" i="2"/>
  <c r="H11" i="3" s="1"/>
  <c r="J12" i="2"/>
  <c r="I11" i="3" s="1"/>
  <c r="K12" i="2"/>
  <c r="J11" i="3" s="1"/>
  <c r="L12" i="2"/>
  <c r="K11" i="3" s="1"/>
  <c r="M12" i="2"/>
  <c r="L11" i="3" s="1"/>
  <c r="M11" i="3"/>
  <c r="O12" i="2"/>
  <c r="N11" i="3" s="1"/>
  <c r="E53" i="3" l="1"/>
  <c r="E27" i="3"/>
  <c r="E17" i="3"/>
  <c r="D27" i="3" l="1"/>
  <c r="D17" i="3"/>
  <c r="P38" i="2"/>
  <c r="C27" i="3" l="1"/>
  <c r="C17" i="3"/>
  <c r="B54" i="2"/>
  <c r="B28" i="2"/>
  <c r="B18" i="2"/>
  <c r="O18" i="3" l="1"/>
  <c r="O19" i="3"/>
  <c r="O20" i="3"/>
  <c r="O21" i="3"/>
  <c r="O22" i="3"/>
  <c r="O23" i="3"/>
  <c r="O24" i="3"/>
  <c r="O25" i="3"/>
  <c r="O26" i="3"/>
  <c r="O28" i="3"/>
  <c r="O29" i="3"/>
  <c r="O30" i="3"/>
  <c r="O32" i="3"/>
  <c r="O33" i="3"/>
  <c r="O34" i="3"/>
  <c r="O36" i="3"/>
  <c r="O54" i="3"/>
  <c r="O55" i="3"/>
  <c r="O57" i="3"/>
  <c r="O58" i="3"/>
  <c r="O59" i="3"/>
  <c r="O12" i="3"/>
  <c r="O13" i="3"/>
  <c r="O14" i="3"/>
  <c r="O15" i="3"/>
  <c r="O16" i="3"/>
  <c r="L84" i="3" l="1"/>
  <c r="P59" i="2" l="1"/>
  <c r="P37" i="2"/>
  <c r="P36" i="2"/>
  <c r="P35" i="2"/>
  <c r="P34" i="2"/>
  <c r="P33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8" i="2" l="1"/>
  <c r="P56" i="2"/>
  <c r="P57" i="2"/>
  <c r="P5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54" i="2" l="1"/>
  <c r="G54" i="2"/>
  <c r="F53" i="3" s="1"/>
  <c r="G28" i="2"/>
  <c r="F27" i="3" s="1"/>
  <c r="F17" i="3"/>
  <c r="F11" i="3"/>
  <c r="G85" i="2" l="1"/>
  <c r="E11" i="3"/>
  <c r="E84" i="3" l="1"/>
  <c r="F54" i="2"/>
  <c r="F28" i="2"/>
  <c r="F18" i="2"/>
  <c r="F12" i="2"/>
  <c r="F85" i="2" l="1"/>
  <c r="D53" i="3" l="1"/>
  <c r="O27" i="3"/>
  <c r="D11" i="3"/>
  <c r="E18" i="2"/>
  <c r="E28" i="2"/>
  <c r="E12" i="2"/>
  <c r="D84" i="3" l="1"/>
  <c r="E85" i="2"/>
  <c r="C53" i="1"/>
  <c r="P32" i="2" l="1"/>
  <c r="P28" i="2" s="1"/>
  <c r="N84" i="3" l="1"/>
  <c r="P85" i="2" l="1"/>
  <c r="O85" i="2" l="1"/>
  <c r="M84" i="3" l="1"/>
  <c r="M85" i="2" l="1"/>
  <c r="K84" i="3" l="1"/>
  <c r="L85" i="2" l="1"/>
  <c r="K85" i="2" l="1"/>
  <c r="J84" i="3"/>
  <c r="I84" i="3" l="1"/>
  <c r="J85" i="2" l="1"/>
  <c r="G84" i="3" l="1"/>
  <c r="F84" i="3" l="1"/>
  <c r="O17" i="3"/>
  <c r="C11" i="3"/>
  <c r="O11" i="3" l="1"/>
  <c r="C84" i="3"/>
  <c r="C11" i="1"/>
  <c r="D28" i="2" l="1"/>
  <c r="D18" i="2"/>
  <c r="D12" i="2"/>
  <c r="D85" i="2" l="1"/>
  <c r="B12" i="2"/>
  <c r="C27" i="1"/>
  <c r="C17" i="1"/>
  <c r="C84" i="1" l="1"/>
  <c r="B85" i="2"/>
  <c r="H53" i="3"/>
  <c r="H84" i="3" s="1"/>
  <c r="I85" i="2"/>
  <c r="O53" i="3" l="1"/>
  <c r="O84" i="3" s="1"/>
</calcChain>
</file>

<file path=xl/sharedStrings.xml><?xml version="1.0" encoding="utf-8"?>
<sst xmlns="http://schemas.openxmlformats.org/spreadsheetml/2006/main" count="308" uniqueCount="118">
  <si>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</si>
  <si>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</si>
  <si>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</si>
  <si>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</si>
  <si>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</si>
  <si>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</si>
  <si>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</si>
  <si>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</si>
  <si>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</si>
  <si>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</si>
  <si>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</si>
  <si>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</si>
  <si>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</si>
  <si>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</si>
  <si>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</si>
  <si>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</si>
  <si>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</si>
  <si>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</si>
  <si>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</si>
  <si>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</si>
  <si>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</si>
  <si>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</si>
  <si>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</si>
  <si>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</si>
  <si>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</si>
  <si>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</si>
  <si>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</si>
  <si>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</si>
  <si>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</si>
  <si>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</si>
  <si>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</si>
  <si>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</si>
  <si>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</si>
  <si>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</si>
  <si>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</si>
  <si>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</si>
  <si>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</si>
  <si>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</si>
  <si>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</si>
  <si>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</si>
  <si>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</si>
  <si>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</si>
  <si>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</si>
  <si>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</si>
  <si>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</si>
  <si>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</si>
  <si>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</si>
  <si>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</si>
  <si>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</si>
  <si>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</si>
  <si>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</si>
  <si>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</si>
  <si>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</si>
  <si>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</si>
  <si>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</si>
  <si>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</si>
  <si>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</si>
  <si>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</si>
  <si>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</si>
  <si>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</si>
  <si>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</si>
  <si>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</si>
  <si>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</si>
  <si>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</si>
  <si>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</si>
  <si>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</si>
  <si>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</si>
  <si>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</si>
  <si>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</si>
  <si>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</si>
  <si>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</si>
  <si>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</si>
  <si>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</si>
  <si>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</si>
  <si>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</si>
  <si>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</si>
  <si>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</si>
  <si>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</si>
  <si>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</si>
  <si>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</si>
  <si>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</si>
  <si>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</si>
  <si>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</si>
  <si>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</si>
  <si>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</si>
  <si>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</si>
  <si>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</si>
  <si>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</si>
  <si>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</si>
  <si>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</si>
  <si>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</si>
  <si>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</si>
  <si>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</si>
  <si>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</si>
  <si>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</si>
  <si>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</si>
  <si>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</si>
  <si>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</si>
  <si>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</si>
  <si>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</si>
  <si>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</si>
  <si>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</si>
  <si>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</si>
  <si>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</si>
  <si>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</si>
  <si>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</si>
  <si>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</si>
  <si>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</si>
  <si>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</si>
  <si>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</si>
  <si>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</si>
  <si>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</si>
  <si>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>Jose Mayi Vasquez</t>
  </si>
  <si>
    <t xml:space="preserve"> Division de Presupuesto</t>
  </si>
  <si>
    <t>Año 2024</t>
  </si>
  <si>
    <t>Cherci D. Ruiz Beltre</t>
  </si>
  <si>
    <t xml:space="preserve"> Encargada Division de Presupuesto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</si>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</sst>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.0_);_(* \(#,##0.0\);_(* &quot;-&quot;??_);_(@_)"/>
    <numFmt numFmtId="166" formatCode="#,##0.00_ ;\-#,##0.00\ "/>
    <numFmt numFmtId="167" formatCode="#,##0.000000000_);\(#,##0.00000000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8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39" fontId="9" fillId="0" borderId="2" xfId="0" applyNumberFormat="1" applyFont="1" applyFill="1" applyBorder="1"/>
    <xf numFmtId="39" fontId="9" fillId="5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9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1" xfId="0" applyFont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164" fontId="3" fillId="0" borderId="0" xfId="0" applyNumberFormat="1" applyFont="1"/>
    <xf numFmtId="164" fontId="0" fillId="0" borderId="0" xfId="0" applyNumberFormat="1" applyFont="1"/>
    <xf numFmtId="39" fontId="0" fillId="0" borderId="0" xfId="0" applyNumberFormat="1" applyFont="1"/>
    <xf numFmtId="164" fontId="0" fillId="0" borderId="1" xfId="0" applyNumberFormat="1" applyFont="1" applyBorder="1"/>
    <xf numFmtId="0" fontId="0" fillId="0" borderId="0" xfId="0" applyFont="1"/>
    <xf numFmtId="164" fontId="6" fillId="0" borderId="0" xfId="0" applyNumberFormat="1" applyFont="1"/>
    <xf numFmtId="166" fontId="12" fillId="0" borderId="0" xfId="0" applyNumberFormat="1" applyFont="1"/>
    <xf numFmtId="39" fontId="6" fillId="0" borderId="0" xfId="0" applyNumberFormat="1" applyFont="1" applyBorder="1"/>
    <xf numFmtId="164" fontId="0" fillId="0" borderId="0" xfId="0" applyNumberFormat="1" applyFont="1" applyAlignment="1">
      <alignment horizontal="right"/>
    </xf>
    <xf numFmtId="164" fontId="0" fillId="0" borderId="0" xfId="1" applyFont="1"/>
    <xf numFmtId="0" fontId="3" fillId="0" borderId="0" xfId="0" applyFont="1" applyBorder="1" applyAlignment="1">
      <alignment horizontal="left"/>
    </xf>
    <xf numFmtId="165" fontId="3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0" fontId="3" fillId="0" borderId="0" xfId="0" applyFont="1"/>
    <xf numFmtId="0" fontId="2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164" fontId="3" fillId="0" borderId="0" xfId="0" applyNumberFormat="1" applyFont="1" applyBorder="1"/>
    <xf numFmtId="39" fontId="3" fillId="0" borderId="0" xfId="0" applyNumberFormat="1" applyFont="1" applyBorder="1"/>
    <xf numFmtId="0" fontId="0" fillId="0" borderId="0" xfId="0" applyBorder="1" applyAlignment="1">
      <alignment horizontal="left" indent="2"/>
    </xf>
    <xf numFmtId="164" fontId="0" fillId="0" borderId="0" xfId="0" applyNumberFormat="1" applyFont="1" applyBorder="1"/>
    <xf numFmtId="4" fontId="0" fillId="0" borderId="0" xfId="0" applyNumberFormat="1" applyBorder="1"/>
    <xf numFmtId="165" fontId="6" fillId="0" borderId="0" xfId="0" applyNumberFormat="1" applyFont="1" applyBorder="1"/>
    <xf numFmtId="164" fontId="6" fillId="0" borderId="0" xfId="0" applyNumberFormat="1" applyFont="1" applyBorder="1"/>
    <xf numFmtId="39" fontId="12" fillId="0" borderId="0" xfId="0" applyNumberFormat="1" applyFont="1" applyBorder="1"/>
    <xf numFmtId="39" fontId="0" fillId="0" borderId="0" xfId="0" applyNumberFormat="1" applyFont="1" applyBorder="1"/>
    <xf numFmtId="164" fontId="0" fillId="0" borderId="0" xfId="0" applyNumberFormat="1" applyBorder="1"/>
    <xf numFmtId="164" fontId="0" fillId="0" borderId="0" xfId="1" applyFont="1" applyBorder="1"/>
    <xf numFmtId="39" fontId="0" fillId="0" borderId="0" xfId="0" applyNumberFormat="1" applyBorder="1"/>
    <xf numFmtId="166" fontId="12" fillId="0" borderId="0" xfId="0" applyNumberFormat="1" applyFont="1" applyBorder="1"/>
    <xf numFmtId="164" fontId="0" fillId="0" borderId="0" xfId="0" applyNumberFormat="1" applyFont="1" applyBorder="1" applyAlignment="1">
      <alignment horizontal="right"/>
    </xf>
    <xf numFmtId="0" fontId="10" fillId="4" borderId="0" xfId="0" applyFont="1" applyFill="1" applyBorder="1" applyAlignment="1">
      <alignment vertical="center"/>
    </xf>
    <xf numFmtId="164" fontId="9" fillId="0" borderId="0" xfId="0" applyNumberFormat="1" applyFont="1" applyFill="1" applyBorder="1"/>
    <xf numFmtId="39" fontId="9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4" fontId="0" fillId="0" borderId="0" xfId="0" applyNumberFormat="1"/>
    <xf numFmtId="39" fontId="0" fillId="3" borderId="0" xfId="0" applyNumberFormat="1" applyFill="1"/>
    <xf numFmtId="167" fontId="0" fillId="0" borderId="0" xfId="0" applyNumberFormat="1" applyBorder="1"/>
    <xf numFmtId="164" fontId="0" fillId="0" borderId="0" xfId="1" applyFont="1" applyFill="1"/>
    <xf numFmtId="164" fontId="3" fillId="3" borderId="0" xfId="0" applyNumberFormat="1" applyFont="1" applyFill="1"/>
    <xf numFmtId="39" fontId="3" fillId="3" borderId="0" xfId="0" applyNumberFormat="1" applyFont="1" applyFill="1"/>
    <xf numFmtId="164" fontId="0" fillId="0" borderId="0" xfId="0" applyNumberForma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0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164" fontId="11" fillId="2" borderId="3" xfId="1" applyFont="1" applyFill="1" applyBorder="1" applyAlignment="1">
      <alignment horizontal="center" vertical="center" wrapText="1"/>
    </xf>
    <xf numFmtId="164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64" fontId="2" fillId="2" borderId="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1</xdr:row>
      <xdr:rowOff>142875</xdr:rowOff>
    </xdr:from>
    <xdr:to>
      <xdr:col>2</xdr:col>
      <xdr:colOff>826770</xdr:colOff>
      <xdr:row>1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19439</xdr:colOff>
      <xdr:row>1</xdr:row>
      <xdr:rowOff>165229</xdr:rowOff>
    </xdr:from>
    <xdr:to>
      <xdr:col>1</xdr:col>
      <xdr:colOff>2253883</xdr:colOff>
      <xdr:row>5</xdr:row>
      <xdr:rowOff>56176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63725" y="359617"/>
          <a:ext cx="2234444" cy="921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12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19050</xdr:colOff>
      <xdr:row>2</xdr:row>
      <xdr:rowOff>219075</xdr:rowOff>
    </xdr:from>
    <xdr:to>
      <xdr:col>1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503426</xdr:colOff>
      <xdr:row>2</xdr:row>
      <xdr:rowOff>78330</xdr:rowOff>
    </xdr:from>
    <xdr:to>
      <xdr:col>1</xdr:col>
      <xdr:colOff>1879931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3"/>
  <sheetViews>
    <sheetView showGridLines="0" topLeftCell="A25" zoomScale="98" zoomScaleNormal="98" workbookViewId="0">
      <selection activeCell="D85" sqref="D85"/>
    </sheetView>
  </sheetViews>
  <sheetFormatPr baseColWidth="10" defaultColWidth="11.42578125" defaultRowHeight="15"/>
  <cols>
    <col min="1" max="1" width="8.140625" customWidth="1"/>
    <col min="2" max="2" width="99.28515625" customWidth="1"/>
    <col min="3" max="3" width="16.5703125" style="21" customWidth="1"/>
    <col min="4" max="4" width="16.85546875" customWidth="1"/>
    <col min="5" max="5" width="15.140625" bestFit="1" customWidth="1"/>
    <col min="7" max="7" width="13.28515625" style="21" customWidth="1"/>
  </cols>
  <sheetData>
    <row r="2" spans="1:15" ht="28.5" customHeight="1">
      <c r="B2" s="116"/>
      <c r="C2" s="117"/>
      <c r="D2" s="117"/>
      <c r="E2" s="19"/>
      <c r="F2" s="8"/>
      <c r="G2" s="35"/>
      <c r="H2" s="8"/>
      <c r="I2" s="8"/>
      <c r="J2" s="8"/>
      <c r="K2" s="8"/>
      <c r="L2" s="8"/>
      <c r="M2" s="8"/>
      <c r="N2" s="8"/>
      <c r="O2" s="8"/>
    </row>
    <row r="3" spans="1:15" ht="21" customHeight="1">
      <c r="B3" s="114" t="s">
        <v>98</v>
      </c>
      <c r="C3" s="115"/>
      <c r="D3" s="115"/>
      <c r="E3" s="18"/>
      <c r="F3" s="9"/>
      <c r="G3" s="36"/>
      <c r="H3" s="9"/>
      <c r="I3" s="9"/>
      <c r="J3" s="9"/>
      <c r="K3" s="9"/>
      <c r="L3" s="9"/>
      <c r="M3" s="9"/>
      <c r="N3" s="9"/>
      <c r="O3" s="9"/>
    </row>
    <row r="4" spans="1:15" ht="15.75">
      <c r="B4" s="125">
        <v>2024</v>
      </c>
      <c r="C4" s="126"/>
      <c r="D4" s="126"/>
      <c r="E4" s="17"/>
      <c r="F4" s="10"/>
      <c r="G4" s="37"/>
      <c r="H4" s="10"/>
      <c r="I4" s="10"/>
      <c r="J4" s="10"/>
      <c r="K4" s="10"/>
      <c r="L4" s="10"/>
      <c r="M4" s="10"/>
      <c r="N4" s="10"/>
      <c r="O4" s="10"/>
    </row>
    <row r="5" spans="1:15" ht="15.75" customHeight="1">
      <c r="B5" s="118" t="s">
        <v>76</v>
      </c>
      <c r="C5" s="119"/>
      <c r="D5" s="119"/>
      <c r="E5" s="16"/>
      <c r="F5" s="11"/>
      <c r="G5" s="38"/>
      <c r="H5" s="11"/>
      <c r="I5" s="11"/>
      <c r="J5" s="11"/>
      <c r="K5" s="11"/>
      <c r="L5" s="11"/>
      <c r="M5" s="11"/>
      <c r="N5" s="11"/>
      <c r="O5" s="11"/>
    </row>
    <row r="6" spans="1:15" ht="15.75" customHeight="1">
      <c r="A6" s="12"/>
      <c r="B6" s="118" t="s">
        <v>77</v>
      </c>
      <c r="C6" s="119"/>
      <c r="D6" s="119"/>
      <c r="E6" s="12"/>
      <c r="F6" s="11"/>
      <c r="G6" s="38"/>
      <c r="H6" s="11"/>
      <c r="I6" s="11"/>
      <c r="J6" s="11"/>
      <c r="K6" s="11"/>
      <c r="L6" s="11"/>
      <c r="M6" s="11"/>
      <c r="N6" s="11"/>
      <c r="O6" s="11"/>
    </row>
    <row r="7" spans="1:15">
      <c r="B7" s="127" t="s">
        <v>117</v>
      </c>
      <c r="C7" s="127"/>
      <c r="D7" s="127"/>
    </row>
    <row r="8" spans="1:15" ht="15" customHeight="1">
      <c r="B8" s="120" t="s">
        <v>66</v>
      </c>
      <c r="C8" s="121" t="s">
        <v>94</v>
      </c>
      <c r="D8" s="123" t="s">
        <v>93</v>
      </c>
      <c r="E8" s="6"/>
    </row>
    <row r="9" spans="1:15" ht="23.25" customHeight="1">
      <c r="B9" s="120"/>
      <c r="C9" s="122"/>
      <c r="D9" s="124"/>
      <c r="E9" s="6"/>
    </row>
    <row r="10" spans="1:15">
      <c r="B10" s="1" t="s">
        <v>0</v>
      </c>
      <c r="C10" s="22"/>
      <c r="D10" s="2"/>
      <c r="E10" s="6"/>
    </row>
    <row r="11" spans="1:15" ht="15.75">
      <c r="B11" s="52" t="s">
        <v>1</v>
      </c>
      <c r="C11" s="56">
        <f>C12+C13+C14+C15+C16</f>
        <v>628252732</v>
      </c>
      <c r="D11" s="56">
        <f>D12+D13+D14+D15+D16</f>
        <v>671761447</v>
      </c>
      <c r="E11" s="105"/>
    </row>
    <row r="12" spans="1:15" ht="15.75">
      <c r="B12" s="53" t="s">
        <v>2</v>
      </c>
      <c r="C12" s="103">
        <v>507852741</v>
      </c>
      <c r="D12" s="100">
        <v>521352178</v>
      </c>
      <c r="E12" s="101"/>
    </row>
    <row r="13" spans="1:15" ht="15.75">
      <c r="B13" s="53" t="s">
        <v>3</v>
      </c>
      <c r="C13" s="103">
        <v>53482451</v>
      </c>
      <c r="D13" s="100">
        <v>17782451</v>
      </c>
      <c r="E13" s="6"/>
    </row>
    <row r="14" spans="1:15" ht="15.75">
      <c r="B14" s="53" t="s">
        <v>4</v>
      </c>
      <c r="C14" s="103">
        <v>2640000</v>
      </c>
      <c r="D14" s="100">
        <v>1640000</v>
      </c>
      <c r="E14" s="6"/>
    </row>
    <row r="15" spans="1:15" ht="15.75">
      <c r="B15" s="53" t="s">
        <v>5</v>
      </c>
      <c r="C15" s="103">
        <v>0</v>
      </c>
      <c r="D15" s="100">
        <v>66709278</v>
      </c>
      <c r="E15" s="6"/>
    </row>
    <row r="16" spans="1:15" ht="15.75">
      <c r="B16" s="53" t="s">
        <v>6</v>
      </c>
      <c r="C16" s="103">
        <v>64277540</v>
      </c>
      <c r="D16" s="100">
        <v>64277540</v>
      </c>
      <c r="E16" s="6"/>
    </row>
    <row r="17" spans="2:5" ht="15.75">
      <c r="B17" s="52" t="s">
        <v>7</v>
      </c>
      <c r="C17" s="56">
        <f>C18+C19+C20+C21+C22+C23+C24+C25+C26</f>
        <v>53881751</v>
      </c>
      <c r="D17" s="56">
        <f>+D18+D19+D20+D21+D22+D23+D24+D25+D26</f>
        <v>190458366.03999999</v>
      </c>
      <c r="E17" s="104"/>
    </row>
    <row r="18" spans="2:5" ht="15.75">
      <c r="B18" s="53" t="s">
        <v>8</v>
      </c>
      <c r="C18" s="103">
        <v>13253964</v>
      </c>
      <c r="D18" s="103">
        <v>11373965</v>
      </c>
      <c r="E18" s="103"/>
    </row>
    <row r="19" spans="2:5" ht="15.75">
      <c r="B19" s="53" t="s">
        <v>9</v>
      </c>
      <c r="C19" s="103">
        <v>1600000</v>
      </c>
      <c r="D19" s="103">
        <v>2658001</v>
      </c>
      <c r="E19" s="103"/>
    </row>
    <row r="20" spans="2:5" ht="15.75">
      <c r="B20" s="53" t="s">
        <v>10</v>
      </c>
      <c r="C20" s="103">
        <v>3400000</v>
      </c>
      <c r="D20" s="103">
        <v>3224999</v>
      </c>
      <c r="E20" s="103"/>
    </row>
    <row r="21" spans="2:5" ht="15.75">
      <c r="B21" s="53" t="s">
        <v>11</v>
      </c>
      <c r="C21" s="103">
        <v>2715000</v>
      </c>
      <c r="D21" s="103">
        <v>33215000</v>
      </c>
      <c r="E21" s="103"/>
    </row>
    <row r="22" spans="2:5" ht="15.75">
      <c r="B22" s="53" t="s">
        <v>12</v>
      </c>
      <c r="C22" s="103">
        <v>10623000</v>
      </c>
      <c r="D22" s="103">
        <v>13896998</v>
      </c>
      <c r="E22" s="103"/>
    </row>
    <row r="23" spans="2:5" ht="15.75">
      <c r="B23" s="53" t="s">
        <v>13</v>
      </c>
      <c r="C23" s="103">
        <v>15200000</v>
      </c>
      <c r="D23" s="103">
        <v>16150000</v>
      </c>
      <c r="E23" s="103"/>
    </row>
    <row r="24" spans="2:5" ht="15.75">
      <c r="B24" s="53" t="s">
        <v>14</v>
      </c>
      <c r="C24" s="103">
        <v>3094787</v>
      </c>
      <c r="D24" s="103">
        <v>10156204.039999999</v>
      </c>
      <c r="E24" s="103"/>
    </row>
    <row r="25" spans="2:5" ht="15.75">
      <c r="B25" s="53" t="s">
        <v>15</v>
      </c>
      <c r="C25" s="103">
        <v>2545000</v>
      </c>
      <c r="D25" s="103">
        <v>94167199</v>
      </c>
      <c r="E25" s="103"/>
    </row>
    <row r="26" spans="2:5" ht="15.75">
      <c r="B26" s="53" t="s">
        <v>16</v>
      </c>
      <c r="C26" s="103">
        <v>1450000</v>
      </c>
      <c r="D26" s="103">
        <v>5616000</v>
      </c>
      <c r="E26" s="103"/>
    </row>
    <row r="27" spans="2:5" ht="15.75">
      <c r="B27" s="52" t="s">
        <v>17</v>
      </c>
      <c r="C27" s="56">
        <f>C28+C29+C30+C31+C32+C33+C34+C35+C36</f>
        <v>11305000</v>
      </c>
      <c r="D27" s="56">
        <f>+D28+D29+D30+D31+D32+D33+D34+D36</f>
        <v>25821310.960000001</v>
      </c>
      <c r="E27" s="23"/>
    </row>
    <row r="28" spans="2:5" ht="15.75">
      <c r="B28" s="53" t="s">
        <v>18</v>
      </c>
      <c r="C28" s="103">
        <v>1280000</v>
      </c>
      <c r="D28" s="103">
        <v>2220000</v>
      </c>
    </row>
    <row r="29" spans="2:5" ht="15.75">
      <c r="B29" s="53" t="s">
        <v>19</v>
      </c>
      <c r="C29" s="103">
        <v>110000</v>
      </c>
      <c r="D29" s="103">
        <v>520000</v>
      </c>
    </row>
    <row r="30" spans="2:5" ht="15.75">
      <c r="B30" s="53" t="s">
        <v>20</v>
      </c>
      <c r="C30" s="103">
        <v>2550000</v>
      </c>
      <c r="D30" s="103">
        <v>4763426</v>
      </c>
    </row>
    <row r="31" spans="2:5" ht="15.75">
      <c r="B31" s="53" t="s">
        <v>21</v>
      </c>
      <c r="C31" s="103">
        <v>15000</v>
      </c>
      <c r="D31" s="103">
        <v>15000</v>
      </c>
    </row>
    <row r="32" spans="2:5" ht="15.75">
      <c r="B32" s="53" t="s">
        <v>22</v>
      </c>
      <c r="C32" s="103">
        <v>265000</v>
      </c>
      <c r="D32" s="103">
        <v>540000</v>
      </c>
    </row>
    <row r="33" spans="2:4" ht="15.75">
      <c r="B33" s="53" t="s">
        <v>23</v>
      </c>
      <c r="C33" s="103">
        <v>290000</v>
      </c>
      <c r="D33" s="103">
        <v>247000</v>
      </c>
    </row>
    <row r="34" spans="2:4" ht="15.75">
      <c r="B34" s="53" t="s">
        <v>24</v>
      </c>
      <c r="C34" s="103">
        <v>3785000</v>
      </c>
      <c r="D34" s="100">
        <v>3723100</v>
      </c>
    </row>
    <row r="35" spans="2:4" ht="15.75">
      <c r="B35" s="53" t="s">
        <v>25</v>
      </c>
      <c r="C35" s="103">
        <v>0</v>
      </c>
      <c r="D35" s="68"/>
    </row>
    <row r="36" spans="2:4" ht="15.75">
      <c r="B36" s="53" t="s">
        <v>26</v>
      </c>
      <c r="C36" s="103">
        <v>3010000</v>
      </c>
      <c r="D36" s="103">
        <v>13792784.960000001</v>
      </c>
    </row>
    <row r="37" spans="2:4" ht="15.75">
      <c r="B37" s="52" t="s">
        <v>27</v>
      </c>
      <c r="C37" s="56"/>
      <c r="D37" s="103">
        <f>+SUM(D38:D44)</f>
        <v>110000</v>
      </c>
    </row>
    <row r="38" spans="2:4" ht="15.75">
      <c r="B38" s="53" t="s">
        <v>28</v>
      </c>
      <c r="C38" s="57"/>
      <c r="D38" s="103">
        <v>100000</v>
      </c>
    </row>
    <row r="39" spans="2:4" ht="15.75">
      <c r="B39" s="53" t="s">
        <v>29</v>
      </c>
      <c r="C39" s="57"/>
      <c r="D39" s="103"/>
    </row>
    <row r="40" spans="2:4" ht="15.75">
      <c r="B40" s="53" t="s">
        <v>30</v>
      </c>
      <c r="C40" s="57"/>
      <c r="D40" s="103"/>
    </row>
    <row r="41" spans="2:4" ht="15.75">
      <c r="B41" s="53" t="s">
        <v>31</v>
      </c>
      <c r="C41" s="57"/>
      <c r="D41" s="103"/>
    </row>
    <row r="42" spans="2:4" ht="15.75">
      <c r="B42" s="53" t="s">
        <v>32</v>
      </c>
      <c r="C42" s="57"/>
      <c r="D42" s="103"/>
    </row>
    <row r="43" spans="2:4" ht="15.75">
      <c r="B43" s="53" t="s">
        <v>33</v>
      </c>
      <c r="C43" s="57"/>
      <c r="D43" s="57"/>
    </row>
    <row r="44" spans="2:4" ht="15.75">
      <c r="B44" s="53" t="s">
        <v>34</v>
      </c>
      <c r="C44" s="57"/>
      <c r="D44" s="68">
        <v>10000</v>
      </c>
    </row>
    <row r="45" spans="2:4" ht="15.75">
      <c r="B45" s="53" t="s">
        <v>35</v>
      </c>
      <c r="C45" s="57"/>
      <c r="D45" s="57"/>
    </row>
    <row r="46" spans="2:4" ht="15.75">
      <c r="B46" s="52" t="s">
        <v>36</v>
      </c>
      <c r="C46" s="56"/>
      <c r="D46" s="57"/>
    </row>
    <row r="47" spans="2:4" ht="15.75">
      <c r="B47" s="53" t="s">
        <v>37</v>
      </c>
      <c r="C47" s="57"/>
      <c r="D47" s="57"/>
    </row>
    <row r="48" spans="2:4" ht="15.75">
      <c r="B48" s="53" t="s">
        <v>38</v>
      </c>
      <c r="C48" s="57"/>
      <c r="D48" s="57"/>
    </row>
    <row r="49" spans="2:5" ht="15.75">
      <c r="B49" s="53" t="s">
        <v>39</v>
      </c>
      <c r="C49" s="57"/>
      <c r="D49" s="57"/>
    </row>
    <row r="50" spans="2:5" ht="15.75">
      <c r="B50" s="53" t="s">
        <v>40</v>
      </c>
      <c r="C50" s="57"/>
      <c r="D50" s="57"/>
    </row>
    <row r="51" spans="2:5" ht="15.75">
      <c r="B51" s="53" t="s">
        <v>41</v>
      </c>
      <c r="C51" s="57"/>
      <c r="D51" s="57"/>
    </row>
    <row r="52" spans="2:5" ht="15.75">
      <c r="B52" s="53" t="s">
        <v>42</v>
      </c>
      <c r="C52" s="57"/>
      <c r="D52" s="57"/>
    </row>
    <row r="53" spans="2:5" ht="15.75">
      <c r="B53" s="52" t="s">
        <v>43</v>
      </c>
      <c r="C53" s="69">
        <f>C54+C55+C56+C57+C58+C59+C60+C61+C62</f>
        <v>3230000</v>
      </c>
      <c r="D53" s="56">
        <f>+D54+D55+D57+D58+D61+D62</f>
        <v>34086300</v>
      </c>
      <c r="E53" s="21"/>
    </row>
    <row r="54" spans="2:5" ht="15.75">
      <c r="B54" s="53" t="s">
        <v>44</v>
      </c>
      <c r="C54" s="103">
        <v>1330000</v>
      </c>
      <c r="D54" s="103">
        <v>3578150</v>
      </c>
    </row>
    <row r="55" spans="2:5" ht="15.75">
      <c r="B55" s="53" t="s">
        <v>45</v>
      </c>
      <c r="C55" s="103">
        <v>175000</v>
      </c>
      <c r="D55" s="103">
        <v>373300</v>
      </c>
    </row>
    <row r="56" spans="2:5" ht="15.75">
      <c r="B56" s="53" t="s">
        <v>46</v>
      </c>
      <c r="C56" s="103">
        <v>0</v>
      </c>
      <c r="D56" s="103"/>
    </row>
    <row r="57" spans="2:5" ht="15.75">
      <c r="B57" s="53" t="s">
        <v>47</v>
      </c>
      <c r="C57" s="103">
        <v>0</v>
      </c>
      <c r="D57" s="103">
        <v>10489850</v>
      </c>
    </row>
    <row r="58" spans="2:5" ht="15.75">
      <c r="B58" s="53" t="s">
        <v>48</v>
      </c>
      <c r="C58" s="103">
        <v>1175000</v>
      </c>
      <c r="D58" s="103">
        <v>1745000</v>
      </c>
    </row>
    <row r="59" spans="2:5" ht="15.75">
      <c r="B59" s="53" t="s">
        <v>49</v>
      </c>
      <c r="C59" s="103">
        <v>0</v>
      </c>
      <c r="D59" s="103"/>
    </row>
    <row r="60" spans="2:5" ht="15.75">
      <c r="B60" s="53" t="s">
        <v>50</v>
      </c>
      <c r="C60" s="103">
        <v>0</v>
      </c>
      <c r="D60" s="103"/>
    </row>
    <row r="61" spans="2:5" ht="15.75">
      <c r="B61" s="53" t="s">
        <v>51</v>
      </c>
      <c r="C61" s="103">
        <v>400000</v>
      </c>
      <c r="D61" s="103">
        <v>0</v>
      </c>
    </row>
    <row r="62" spans="2:5" ht="15.75">
      <c r="B62" s="53" t="s">
        <v>52</v>
      </c>
      <c r="C62" s="103">
        <v>150000</v>
      </c>
      <c r="D62" s="103">
        <v>17900000</v>
      </c>
    </row>
    <row r="63" spans="2:5" ht="15.75">
      <c r="B63" s="52" t="s">
        <v>53</v>
      </c>
      <c r="C63" s="56"/>
      <c r="D63" s="56">
        <f>SUM(D64)</f>
        <v>58994723.119999997</v>
      </c>
    </row>
    <row r="64" spans="2:5" ht="15.75">
      <c r="B64" s="53" t="s">
        <v>54</v>
      </c>
      <c r="C64" s="57"/>
      <c r="D64" s="100">
        <v>58994723.119999997</v>
      </c>
    </row>
    <row r="65" spans="2:4" ht="15.75">
      <c r="B65" s="53" t="s">
        <v>55</v>
      </c>
      <c r="C65" s="57"/>
      <c r="D65" s="57"/>
    </row>
    <row r="66" spans="2:4" ht="15.75">
      <c r="B66" s="53" t="s">
        <v>56</v>
      </c>
      <c r="C66" s="57"/>
      <c r="D66" s="57"/>
    </row>
    <row r="67" spans="2:4" ht="15.75">
      <c r="B67" s="53" t="s">
        <v>57</v>
      </c>
      <c r="C67" s="57"/>
      <c r="D67" s="57"/>
    </row>
    <row r="68" spans="2:4" ht="15.75">
      <c r="B68" s="52" t="s">
        <v>58</v>
      </c>
      <c r="C68" s="56"/>
      <c r="D68" s="57"/>
    </row>
    <row r="69" spans="2:4" ht="15.75">
      <c r="B69" s="53" t="s">
        <v>59</v>
      </c>
      <c r="C69" s="57"/>
      <c r="D69" s="57"/>
    </row>
    <row r="70" spans="2:4" ht="15.75">
      <c r="B70" s="53" t="s">
        <v>60</v>
      </c>
      <c r="C70" s="57"/>
      <c r="D70" s="57"/>
    </row>
    <row r="71" spans="2:4" ht="15.75">
      <c r="B71" s="52" t="s">
        <v>61</v>
      </c>
      <c r="C71" s="56"/>
      <c r="D71" s="70"/>
    </row>
    <row r="72" spans="2:4" ht="15.75">
      <c r="B72" s="53" t="s">
        <v>62</v>
      </c>
      <c r="C72" s="57"/>
      <c r="D72" s="57"/>
    </row>
    <row r="73" spans="2:4" ht="15.75">
      <c r="B73" s="53" t="s">
        <v>63</v>
      </c>
      <c r="C73" s="57"/>
      <c r="D73" s="57"/>
    </row>
    <row r="74" spans="2:4" ht="15.75">
      <c r="B74" s="53" t="s">
        <v>64</v>
      </c>
      <c r="C74" s="57"/>
      <c r="D74" s="57"/>
    </row>
    <row r="75" spans="2:4" ht="15.75">
      <c r="B75" s="54" t="s">
        <v>67</v>
      </c>
      <c r="C75" s="58"/>
      <c r="D75" s="58"/>
    </row>
    <row r="76" spans="2:4" ht="15.75">
      <c r="B76" s="52" t="s">
        <v>68</v>
      </c>
      <c r="C76" s="56"/>
      <c r="D76" s="57"/>
    </row>
    <row r="77" spans="2:4" ht="15.75">
      <c r="B77" s="53" t="s">
        <v>69</v>
      </c>
      <c r="C77" s="57"/>
      <c r="D77" s="57"/>
    </row>
    <row r="78" spans="2:4" ht="15.75">
      <c r="B78" s="53" t="s">
        <v>70</v>
      </c>
      <c r="C78" s="57"/>
      <c r="D78" s="57"/>
    </row>
    <row r="79" spans="2:4" ht="15.75">
      <c r="B79" s="52" t="s">
        <v>71</v>
      </c>
      <c r="C79" s="56"/>
      <c r="D79" s="57"/>
    </row>
    <row r="80" spans="2:4" ht="15.75">
      <c r="B80" s="53" t="s">
        <v>72</v>
      </c>
      <c r="C80" s="57"/>
      <c r="D80" s="57"/>
    </row>
    <row r="81" spans="1:17" ht="15.75">
      <c r="B81" s="53" t="s">
        <v>73</v>
      </c>
      <c r="C81" s="57"/>
      <c r="D81" s="57"/>
    </row>
    <row r="82" spans="1:17" ht="15.75">
      <c r="B82" s="52" t="s">
        <v>74</v>
      </c>
      <c r="C82" s="56"/>
      <c r="D82" s="57"/>
    </row>
    <row r="83" spans="1:17" ht="15.75">
      <c r="B83" s="53" t="s">
        <v>75</v>
      </c>
      <c r="C83" s="57"/>
      <c r="D83" s="57"/>
    </row>
    <row r="84" spans="1:17" ht="15.75">
      <c r="B84" s="51" t="s">
        <v>108</v>
      </c>
      <c r="C84" s="59">
        <f>C11+C17+C27+C53</f>
        <v>696669483</v>
      </c>
      <c r="D84" s="59">
        <f>D53+D27+D17+D11+D64+D37</f>
        <v>981232147.12</v>
      </c>
      <c r="E84" s="106"/>
    </row>
    <row r="85" spans="1:17" ht="15.75">
      <c r="B85" s="55"/>
      <c r="C85" s="60"/>
      <c r="D85" s="43"/>
    </row>
    <row r="86" spans="1:17" ht="15.75">
      <c r="B86" s="75"/>
      <c r="C86" s="60"/>
      <c r="D86" s="43"/>
    </row>
    <row r="87" spans="1:17" ht="15.75">
      <c r="B87" s="75"/>
      <c r="C87" s="60"/>
      <c r="D87" s="43"/>
    </row>
    <row r="88" spans="1:17" ht="15.75">
      <c r="B88" s="75"/>
      <c r="C88" s="60"/>
      <c r="D88" s="43"/>
    </row>
    <row r="89" spans="1:17" ht="15.75">
      <c r="B89" s="75"/>
      <c r="C89" s="60"/>
      <c r="D89" s="43"/>
    </row>
    <row r="90" spans="1:17" ht="15.75">
      <c r="B90" s="75"/>
      <c r="C90" s="60"/>
      <c r="D90" s="43"/>
    </row>
    <row r="91" spans="1:17" s="47" customFormat="1">
      <c r="B91" s="48"/>
      <c r="C91" s="49"/>
      <c r="D91" s="49"/>
      <c r="G91" s="50"/>
    </row>
    <row r="93" spans="1:17" ht="15.75" customHeight="1">
      <c r="A93" s="113" t="s">
        <v>99</v>
      </c>
      <c r="B93" s="113"/>
      <c r="G93" s="76"/>
      <c r="H93" s="107"/>
      <c r="I93" s="107"/>
      <c r="J93" s="107"/>
      <c r="K93" s="107"/>
      <c r="L93" s="29"/>
      <c r="M93" s="29"/>
      <c r="N93" s="29"/>
      <c r="O93" s="29"/>
      <c r="P93" s="33"/>
      <c r="Q93" s="29"/>
    </row>
    <row r="94" spans="1:17" ht="27.75" customHeight="1">
      <c r="A94" s="41"/>
      <c r="B94" s="41"/>
      <c r="G94"/>
      <c r="M94" s="34"/>
      <c r="N94" s="34"/>
      <c r="O94" s="34"/>
      <c r="P94" s="34"/>
    </row>
    <row r="95" spans="1:17" ht="15" customHeight="1">
      <c r="A95" s="108" t="s">
        <v>100</v>
      </c>
      <c r="B95" s="108"/>
      <c r="G95"/>
      <c r="H95" s="108" t="s">
        <v>107</v>
      </c>
      <c r="I95" s="108"/>
      <c r="J95" s="108"/>
      <c r="K95" s="108"/>
      <c r="L95" s="27"/>
      <c r="M95" s="27"/>
      <c r="N95" s="27"/>
      <c r="O95" s="27"/>
      <c r="P95" s="34"/>
      <c r="Q95" s="27"/>
    </row>
    <row r="96" spans="1:17" ht="15.75" customHeight="1">
      <c r="A96" s="107" t="s">
        <v>115</v>
      </c>
      <c r="B96" s="107"/>
      <c r="G96"/>
      <c r="H96" s="107" t="s">
        <v>111</v>
      </c>
      <c r="I96" s="107"/>
      <c r="J96" s="107"/>
      <c r="K96" s="107"/>
      <c r="L96" s="29"/>
      <c r="M96" s="29"/>
      <c r="N96" s="29"/>
      <c r="O96" s="33"/>
      <c r="P96" s="33"/>
      <c r="Q96" s="29"/>
    </row>
    <row r="97" spans="1:17" ht="15.75">
      <c r="A97" s="107" t="s">
        <v>116</v>
      </c>
      <c r="B97" s="107"/>
      <c r="D97" s="107"/>
      <c r="E97" s="107"/>
      <c r="F97" s="107"/>
      <c r="G97" s="107"/>
      <c r="H97" s="107" t="s">
        <v>105</v>
      </c>
      <c r="I97" s="107"/>
      <c r="J97" s="107"/>
      <c r="K97" s="107"/>
      <c r="L97" s="29"/>
      <c r="M97" s="29"/>
      <c r="N97" s="29"/>
      <c r="O97" s="33"/>
      <c r="P97" s="33"/>
      <c r="Q97" s="29"/>
    </row>
    <row r="98" spans="1:17" ht="15.75">
      <c r="B98" s="34"/>
      <c r="C98" s="61" t="s">
        <v>101</v>
      </c>
      <c r="D98" s="33"/>
      <c r="E98" s="33"/>
      <c r="F98" s="33"/>
      <c r="G98" s="39"/>
    </row>
    <row r="99" spans="1:17">
      <c r="B99" s="34"/>
      <c r="C99" s="62"/>
      <c r="D99" s="34"/>
      <c r="E99" s="34"/>
      <c r="F99" s="34"/>
      <c r="G99" s="40"/>
    </row>
    <row r="100" spans="1:17">
      <c r="B100" s="34"/>
      <c r="C100" s="62" t="s">
        <v>106</v>
      </c>
      <c r="D100" s="34"/>
      <c r="E100" s="34"/>
      <c r="F100" s="34"/>
      <c r="G100" s="40"/>
    </row>
    <row r="101" spans="1:17" ht="15.75">
      <c r="A101" s="30"/>
      <c r="B101" s="44"/>
      <c r="C101" s="61" t="s">
        <v>109</v>
      </c>
      <c r="D101" s="33"/>
      <c r="E101" s="33"/>
      <c r="F101" s="33"/>
      <c r="G101" s="39"/>
    </row>
    <row r="102" spans="1:17" ht="15.75">
      <c r="A102" s="30"/>
      <c r="B102" s="45"/>
      <c r="C102" s="61" t="s">
        <v>102</v>
      </c>
      <c r="D102" s="33"/>
      <c r="E102" s="33"/>
      <c r="F102" s="33"/>
      <c r="G102" s="39"/>
    </row>
    <row r="103" spans="1:17" ht="15.75">
      <c r="A103" s="30"/>
      <c r="B103" s="45"/>
      <c r="C103" s="61"/>
      <c r="D103" s="46"/>
      <c r="E103" s="46"/>
      <c r="F103" s="46"/>
      <c r="G103" s="39"/>
    </row>
    <row r="104" spans="1:17">
      <c r="D104" s="21"/>
    </row>
    <row r="105" spans="1:17" ht="78.75" customHeight="1" thickBot="1">
      <c r="D105" s="21"/>
    </row>
    <row r="106" spans="1:17" ht="15.75" thickBot="1">
      <c r="A106" s="20" t="s">
        <v>95</v>
      </c>
      <c r="B106" s="42"/>
      <c r="D106" s="21"/>
    </row>
    <row r="107" spans="1:17" ht="27" customHeight="1" thickBot="1">
      <c r="A107" s="109" t="s">
        <v>96</v>
      </c>
      <c r="B107" s="110"/>
      <c r="D107" s="21"/>
      <c r="G107"/>
    </row>
    <row r="108" spans="1:17" ht="45" customHeight="1" thickBot="1">
      <c r="A108" s="111" t="s">
        <v>97</v>
      </c>
      <c r="B108" s="112"/>
      <c r="D108" s="21"/>
      <c r="G108"/>
    </row>
    <row r="109" spans="1:17">
      <c r="D109" s="21"/>
    </row>
    <row r="110" spans="1:17">
      <c r="D110" s="21"/>
    </row>
    <row r="111" spans="1:17">
      <c r="D111" s="21"/>
    </row>
    <row r="112" spans="1:17">
      <c r="D112" s="21"/>
    </row>
    <row r="113" spans="4:4">
      <c r="D113" s="21"/>
    </row>
  </sheetData>
  <mergeCells count="20">
    <mergeCell ref="B3:D3"/>
    <mergeCell ref="B2:D2"/>
    <mergeCell ref="B6:D6"/>
    <mergeCell ref="B8:B9"/>
    <mergeCell ref="C8:C9"/>
    <mergeCell ref="D8:D9"/>
    <mergeCell ref="B5:D5"/>
    <mergeCell ref="B4:D4"/>
    <mergeCell ref="B7:D7"/>
    <mergeCell ref="A107:B107"/>
    <mergeCell ref="A108:B108"/>
    <mergeCell ref="A95:B95"/>
    <mergeCell ref="A93:B93"/>
    <mergeCell ref="A96:B96"/>
    <mergeCell ref="A97:B97"/>
    <mergeCell ref="H93:K93"/>
    <mergeCell ref="D97:G97"/>
    <mergeCell ref="H95:K95"/>
    <mergeCell ref="H96:K96"/>
    <mergeCell ref="H97:K97"/>
  </mergeCells>
  <pageMargins left="3.937007874015748E-2" right="3.937007874015748E-2" top="0.35433070866141736" bottom="0.39370078740157483" header="0.31496062992125984" footer="0.31496062992125984"/>
  <pageSetup scale="4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99"/>
  <sheetViews>
    <sheetView showGridLines="0" zoomScale="90" zoomScaleNormal="90" workbookViewId="0">
      <selection activeCell="N86" sqref="N86"/>
    </sheetView>
  </sheetViews>
  <sheetFormatPr baseColWidth="10" defaultColWidth="11.42578125" defaultRowHeight="15"/>
  <cols>
    <col min="1" max="1" width="89.42578125" style="31" customWidth="1"/>
    <col min="2" max="2" width="16.42578125" style="31" customWidth="1"/>
    <col min="3" max="3" width="23.42578125" style="31" bestFit="1" customWidth="1"/>
    <col min="4" max="5" width="14.5703125" style="31" customWidth="1"/>
    <col min="6" max="8" width="14.7109375" style="31" customWidth="1"/>
    <col min="9" max="9" width="16" style="31" customWidth="1"/>
    <col min="10" max="10" width="14.5703125" style="31" customWidth="1"/>
    <col min="11" max="11" width="14.7109375" style="31" customWidth="1"/>
    <col min="12" max="13" width="14.85546875" style="31" customWidth="1"/>
    <col min="14" max="14" width="14.7109375" style="31" customWidth="1"/>
    <col min="15" max="15" width="15.42578125" style="31" customWidth="1"/>
    <col min="16" max="16" width="15.85546875" style="31" customWidth="1"/>
    <col min="17" max="16384" width="11.42578125" style="31"/>
  </cols>
  <sheetData>
    <row r="3" spans="1:16" ht="28.5" customHeight="1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ht="21" customHeight="1">
      <c r="A4" s="115" t="s">
        <v>98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</row>
    <row r="5" spans="1:16" ht="15.75">
      <c r="A5" s="126" t="s">
        <v>114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</row>
    <row r="6" spans="1:16" ht="15.75" customHeight="1">
      <c r="A6" s="119" t="s">
        <v>92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</row>
    <row r="7" spans="1:16" ht="15.75" customHeight="1">
      <c r="A7" s="119" t="s">
        <v>77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</row>
    <row r="9" spans="1:16" ht="25.5" customHeight="1">
      <c r="A9" s="131" t="s">
        <v>66</v>
      </c>
      <c r="B9" s="132" t="s">
        <v>94</v>
      </c>
      <c r="C9" s="132" t="s">
        <v>93</v>
      </c>
      <c r="D9" s="130" t="s">
        <v>91</v>
      </c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</row>
    <row r="10" spans="1:16">
      <c r="A10" s="131"/>
      <c r="B10" s="132"/>
      <c r="C10" s="132"/>
      <c r="D10" s="77" t="s">
        <v>79</v>
      </c>
      <c r="E10" s="77" t="s">
        <v>80</v>
      </c>
      <c r="F10" s="77" t="s">
        <v>81</v>
      </c>
      <c r="G10" s="77" t="s">
        <v>82</v>
      </c>
      <c r="H10" s="77" t="s">
        <v>83</v>
      </c>
      <c r="I10" s="77" t="s">
        <v>84</v>
      </c>
      <c r="J10" s="77" t="s">
        <v>85</v>
      </c>
      <c r="K10" s="77" t="s">
        <v>86</v>
      </c>
      <c r="L10" s="77" t="s">
        <v>87</v>
      </c>
      <c r="M10" s="77" t="s">
        <v>88</v>
      </c>
      <c r="N10" s="77" t="s">
        <v>89</v>
      </c>
      <c r="O10" s="77" t="s">
        <v>90</v>
      </c>
      <c r="P10" s="77" t="s">
        <v>78</v>
      </c>
    </row>
    <row r="11" spans="1:16">
      <c r="A11" s="73" t="s">
        <v>0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</row>
    <row r="12" spans="1:16">
      <c r="A12" s="78" t="s">
        <v>1</v>
      </c>
      <c r="B12" s="79">
        <f t="shared" ref="B12:D12" si="0">B13+B14+B15+B16+B17</f>
        <v>628252732</v>
      </c>
      <c r="C12" s="79">
        <f>+C13+C14+C15+C16+C17</f>
        <v>671761447</v>
      </c>
      <c r="D12" s="79">
        <f t="shared" si="0"/>
        <v>43974787.159999996</v>
      </c>
      <c r="E12" s="80">
        <f>E13+E14+E15+E16+E17</f>
        <v>44719347.490000002</v>
      </c>
      <c r="F12" s="80">
        <f>F13+F14+F15+F16+F17</f>
        <v>45590885.149999999</v>
      </c>
      <c r="G12" s="80">
        <f>G13+G14+G15+G16+G17</f>
        <v>43986524.240000002</v>
      </c>
      <c r="H12" s="80">
        <f>H13+H14+H15+H16+H17</f>
        <v>44521754.619999997</v>
      </c>
      <c r="I12" s="80">
        <f t="shared" ref="I12:O12" si="1">I13+I14+I15+I16+I17</f>
        <v>44709446.260000005</v>
      </c>
      <c r="J12" s="80">
        <f t="shared" si="1"/>
        <v>43008609.709999993</v>
      </c>
      <c r="K12" s="80">
        <f t="shared" si="1"/>
        <v>73367326.859999999</v>
      </c>
      <c r="L12" s="80">
        <f t="shared" si="1"/>
        <v>42790152.539999999</v>
      </c>
      <c r="M12" s="80">
        <f t="shared" si="1"/>
        <v>46228835.460000001</v>
      </c>
      <c r="N12" s="80">
        <f>+SUM(N13:N17)</f>
        <v>50371752.730000004</v>
      </c>
      <c r="O12" s="80">
        <f t="shared" si="1"/>
        <v>0</v>
      </c>
      <c r="P12" s="79">
        <f>P13+P14+P15+P16+P17</f>
        <v>523269422.21999997</v>
      </c>
    </row>
    <row r="13" spans="1:16" ht="15.75">
      <c r="A13" s="81" t="s">
        <v>2</v>
      </c>
      <c r="B13" s="70">
        <v>507852741</v>
      </c>
      <c r="C13" s="70">
        <f>+'P1 Presupuesto Aprobado'!D12</f>
        <v>521352178</v>
      </c>
      <c r="D13" s="82">
        <v>35410502.759999998</v>
      </c>
      <c r="E13" s="82">
        <v>34937234.310000002</v>
      </c>
      <c r="F13" s="82">
        <v>34863432.43</v>
      </c>
      <c r="G13" s="83">
        <v>35390718.700000003</v>
      </c>
      <c r="H13" s="100">
        <v>34811865.82</v>
      </c>
      <c r="I13" s="100">
        <v>35052778.270000003</v>
      </c>
      <c r="J13" s="100">
        <v>34305743.25</v>
      </c>
      <c r="K13" s="100">
        <v>34088244.43</v>
      </c>
      <c r="L13" s="100">
        <v>34070673.259999998</v>
      </c>
      <c r="M13" s="100">
        <v>34808508.590000004</v>
      </c>
      <c r="N13" s="100">
        <v>42585978.350000001</v>
      </c>
      <c r="O13" s="82"/>
      <c r="P13" s="82">
        <f>SUM(D13:O13)</f>
        <v>390325680.16999996</v>
      </c>
    </row>
    <row r="14" spans="1:16" ht="15.75">
      <c r="A14" s="81" t="s">
        <v>3</v>
      </c>
      <c r="B14" s="70">
        <v>53482451</v>
      </c>
      <c r="C14" s="70">
        <f>+'P1 Presupuesto Aprobado'!D13</f>
        <v>17782451</v>
      </c>
      <c r="D14" s="82">
        <v>1644968.63</v>
      </c>
      <c r="E14" s="82">
        <v>1558460.21</v>
      </c>
      <c r="F14" s="82">
        <v>1523000</v>
      </c>
      <c r="G14" s="83">
        <v>1604970.05</v>
      </c>
      <c r="H14" s="100">
        <v>1585592.73</v>
      </c>
      <c r="I14" s="100">
        <v>1683243.78</v>
      </c>
      <c r="J14" s="100">
        <v>1107147</v>
      </c>
      <c r="K14" s="100">
        <v>1146691.31</v>
      </c>
      <c r="L14" s="100">
        <v>1119000</v>
      </c>
      <c r="M14" s="100">
        <v>1122892.48</v>
      </c>
      <c r="N14" s="100">
        <v>1126000</v>
      </c>
      <c r="O14" s="82"/>
      <c r="P14" s="82">
        <f>SUM(D14:O14)</f>
        <v>15221966.189999999</v>
      </c>
    </row>
    <row r="15" spans="1:16" ht="15.75">
      <c r="A15" s="81" t="s">
        <v>4</v>
      </c>
      <c r="B15" s="84">
        <v>2640000</v>
      </c>
      <c r="C15" s="85">
        <f>+'P1 Presupuesto Aprobado'!D14</f>
        <v>1640000</v>
      </c>
      <c r="D15" s="82">
        <v>130184.5</v>
      </c>
      <c r="E15" s="82">
        <v>130184.5</v>
      </c>
      <c r="F15" s="82">
        <v>130184.5</v>
      </c>
      <c r="G15" s="83">
        <v>130184.5</v>
      </c>
      <c r="H15" s="100">
        <v>130184.5</v>
      </c>
      <c r="I15" s="100">
        <v>130184.5</v>
      </c>
      <c r="J15" s="100">
        <v>130184.5</v>
      </c>
      <c r="K15" s="100">
        <v>130184.5</v>
      </c>
      <c r="L15" s="100">
        <v>135684.5</v>
      </c>
      <c r="M15" s="100">
        <v>135684.5</v>
      </c>
      <c r="N15" s="100">
        <v>135684.5</v>
      </c>
      <c r="O15" s="82"/>
      <c r="P15" s="82">
        <f>SUM(D15:O15)</f>
        <v>1448529.5</v>
      </c>
    </row>
    <row r="16" spans="1:16" ht="15.75">
      <c r="A16" s="81" t="s">
        <v>5</v>
      </c>
      <c r="B16" s="70">
        <v>0</v>
      </c>
      <c r="C16" s="70">
        <f>+'P1 Presupuesto Aprobado'!D15</f>
        <v>66709278</v>
      </c>
      <c r="D16" s="82">
        <v>1492976.29</v>
      </c>
      <c r="E16" s="82">
        <v>2792664.42</v>
      </c>
      <c r="F16" s="82">
        <v>3786608.75</v>
      </c>
      <c r="G16" s="83">
        <v>1581134.67</v>
      </c>
      <c r="H16" s="100">
        <v>2689630.03</v>
      </c>
      <c r="I16" s="100">
        <v>2545122.13</v>
      </c>
      <c r="J16" s="100">
        <v>2212242.7999999998</v>
      </c>
      <c r="K16" s="100">
        <v>32740879.289999999</v>
      </c>
      <c r="L16" s="100">
        <v>2178251.15</v>
      </c>
      <c r="M16" s="100">
        <v>4886510.29</v>
      </c>
      <c r="N16" s="100">
        <v>238035.5</v>
      </c>
      <c r="O16" s="82"/>
      <c r="P16" s="82">
        <f>SUM(D16:O16)</f>
        <v>57144055.319999993</v>
      </c>
    </row>
    <row r="17" spans="1:16" ht="15.75">
      <c r="A17" s="81" t="s">
        <v>6</v>
      </c>
      <c r="B17" s="70">
        <v>64277540</v>
      </c>
      <c r="C17" s="70">
        <f>+'P1 Presupuesto Aprobado'!D16</f>
        <v>64277540</v>
      </c>
      <c r="D17" s="82">
        <v>5296154.9800000004</v>
      </c>
      <c r="E17" s="82">
        <v>5300804.05</v>
      </c>
      <c r="F17" s="82">
        <v>5287659.47</v>
      </c>
      <c r="G17" s="83">
        <v>5279516.32</v>
      </c>
      <c r="H17" s="100">
        <v>5304481.54</v>
      </c>
      <c r="I17" s="100">
        <v>5298117.58</v>
      </c>
      <c r="J17" s="100">
        <v>5253292.16</v>
      </c>
      <c r="K17" s="100">
        <v>5261327.33</v>
      </c>
      <c r="L17" s="100">
        <v>5286543.63</v>
      </c>
      <c r="M17" s="100">
        <v>5275239.5999999996</v>
      </c>
      <c r="N17" s="100">
        <v>6286054.3799999999</v>
      </c>
      <c r="O17" s="82"/>
      <c r="P17" s="82">
        <f>SUM(D17:O17)</f>
        <v>59129191.039999999</v>
      </c>
    </row>
    <row r="18" spans="1:16" ht="15.75">
      <c r="A18" s="78" t="s">
        <v>7</v>
      </c>
      <c r="B18" s="86">
        <f>B19+B20+B21+B22+B23+B24+B25+B26+B27</f>
        <v>53881751</v>
      </c>
      <c r="C18" s="79">
        <f>+C19+C20+C21+C22+C23+C24+C25+C26+C27</f>
        <v>190458366.03999999</v>
      </c>
      <c r="D18" s="79">
        <f t="shared" ref="D18" si="2">D19+D20+D21+D22+D23+D24+D25+D26+D27</f>
        <v>4421152.7700000005</v>
      </c>
      <c r="E18" s="80">
        <f>E19+E20+E21+E22+E23+E24+E25+E26+E27</f>
        <v>6644553.0600000005</v>
      </c>
      <c r="F18" s="80">
        <f>F19+F20+F21+F22+F23+F24+F25+F26+F27</f>
        <v>6968549.4699999997</v>
      </c>
      <c r="G18" s="80">
        <f>G19+G20+G21+G22+G23+G24+G25+G26+G27</f>
        <v>5814086.9500000002</v>
      </c>
      <c r="H18" s="80">
        <f>H19+H20+H21+H22+H23+H24+H25+H26+H27</f>
        <v>6048179.879999999</v>
      </c>
      <c r="I18" s="79">
        <f>SUM(I19:I27)</f>
        <v>5998237.5200000005</v>
      </c>
      <c r="J18" s="79">
        <f>SUM(J19:J27)</f>
        <v>10238279.539999999</v>
      </c>
      <c r="K18" s="79">
        <f>+K19+K20+K21+K22+K23+K24+K25+K26+K27</f>
        <v>6131003.3600000003</v>
      </c>
      <c r="L18" s="79">
        <f>L19+L20+L21+L22+L23+L24+L25+L26+L27</f>
        <v>6605696.7599999998</v>
      </c>
      <c r="M18" s="79">
        <f>M19+M20+M21+M22+M23+M24+M25+M26+M27</f>
        <v>10466228.930000002</v>
      </c>
      <c r="N18" s="79">
        <f>+SUM(N19:N27)</f>
        <v>7470290.3300000001</v>
      </c>
      <c r="O18" s="82"/>
      <c r="P18" s="79">
        <f>P19+P20+P21+P22+P23+P24+P25+P26+P27</f>
        <v>76806258.569999993</v>
      </c>
    </row>
    <row r="19" spans="1:16" ht="15.75">
      <c r="A19" s="81" t="s">
        <v>8</v>
      </c>
      <c r="B19" s="70">
        <v>13253964</v>
      </c>
      <c r="C19" s="70">
        <f>+'P1 Presupuesto Aprobado'!D18</f>
        <v>11373965</v>
      </c>
      <c r="D19" s="82">
        <v>637543.42000000004</v>
      </c>
      <c r="E19" s="87">
        <v>755007.14</v>
      </c>
      <c r="F19" s="82">
        <v>789706.69</v>
      </c>
      <c r="G19" s="83">
        <v>722935.17</v>
      </c>
      <c r="H19" s="100">
        <v>979344</v>
      </c>
      <c r="I19" s="100">
        <v>781956.48</v>
      </c>
      <c r="J19" s="100">
        <v>663612.43999999994</v>
      </c>
      <c r="K19" s="100">
        <v>991716.09</v>
      </c>
      <c r="L19" s="100">
        <v>728083.74</v>
      </c>
      <c r="M19" s="100">
        <v>1018225.58</v>
      </c>
      <c r="N19" s="100">
        <v>851172.04</v>
      </c>
      <c r="O19" s="82"/>
      <c r="P19" s="88">
        <f t="shared" ref="P19:P27" si="3">SUM(D19:O19)</f>
        <v>8919302.7899999991</v>
      </c>
    </row>
    <row r="20" spans="1:16" ht="15.75">
      <c r="A20" s="81" t="s">
        <v>9</v>
      </c>
      <c r="B20" s="70">
        <v>1600000</v>
      </c>
      <c r="C20" s="70">
        <f>+'P1 Presupuesto Aprobado'!D19</f>
        <v>2658001</v>
      </c>
      <c r="D20" s="82">
        <v>329880.42</v>
      </c>
      <c r="E20" s="82">
        <v>3786.8</v>
      </c>
      <c r="F20" s="82">
        <v>129434.82</v>
      </c>
      <c r="G20" s="82"/>
      <c r="H20" s="100">
        <v>79473.16</v>
      </c>
      <c r="I20" s="100">
        <v>162282.10999999999</v>
      </c>
      <c r="J20" s="100">
        <v>90000</v>
      </c>
      <c r="K20" s="100">
        <v>215847.4</v>
      </c>
      <c r="L20" s="100">
        <v>2536</v>
      </c>
      <c r="M20" s="100">
        <v>365531.59</v>
      </c>
      <c r="N20" s="100">
        <v>83536.800000000003</v>
      </c>
      <c r="O20" s="82"/>
      <c r="P20" s="88">
        <f t="shared" si="3"/>
        <v>1462309.1</v>
      </c>
    </row>
    <row r="21" spans="1:16" ht="15.75">
      <c r="A21" s="81" t="s">
        <v>10</v>
      </c>
      <c r="B21" s="70">
        <v>3400000</v>
      </c>
      <c r="C21" s="70">
        <f>+'P1 Presupuesto Aprobado'!D20</f>
        <v>3224999</v>
      </c>
      <c r="D21" s="82"/>
      <c r="E21" s="87">
        <v>142780.47</v>
      </c>
      <c r="F21" s="82">
        <v>219474.19</v>
      </c>
      <c r="G21" s="83">
        <v>255956.35</v>
      </c>
      <c r="H21" s="100">
        <v>186027</v>
      </c>
      <c r="I21" s="100">
        <v>315200.56</v>
      </c>
      <c r="J21" s="100">
        <v>184135</v>
      </c>
      <c r="K21" s="100">
        <v>372189.1</v>
      </c>
      <c r="L21" s="100">
        <v>112008.48</v>
      </c>
      <c r="M21" s="100">
        <v>92270.02</v>
      </c>
      <c r="N21" s="100">
        <v>663203.21</v>
      </c>
      <c r="O21" s="82"/>
      <c r="P21" s="88">
        <f t="shared" si="3"/>
        <v>2543244.38</v>
      </c>
    </row>
    <row r="22" spans="1:16" ht="15.75">
      <c r="A22" s="81" t="s">
        <v>11</v>
      </c>
      <c r="B22" s="70">
        <v>2715000</v>
      </c>
      <c r="C22" s="70">
        <f>+'P1 Presupuesto Aprobado'!D21</f>
        <v>33215000</v>
      </c>
      <c r="D22" s="82">
        <v>2533425.8199999998</v>
      </c>
      <c r="E22" s="87">
        <v>2579545.5</v>
      </c>
      <c r="F22" s="82">
        <v>2625352.2799999998</v>
      </c>
      <c r="G22" s="83">
        <v>2668230</v>
      </c>
      <c r="H22" s="100">
        <v>2794076.61</v>
      </c>
      <c r="I22" s="100">
        <v>2929768.12</v>
      </c>
      <c r="J22" s="100">
        <v>2576731.0099999998</v>
      </c>
      <c r="K22" s="100">
        <v>2531953.4700000002</v>
      </c>
      <c r="L22" s="100">
        <v>3121181.23</v>
      </c>
      <c r="M22" s="100">
        <v>2842428.06</v>
      </c>
      <c r="N22" s="100">
        <v>2734155.47</v>
      </c>
      <c r="O22" s="82"/>
      <c r="P22" s="88">
        <f t="shared" si="3"/>
        <v>29936847.569999993</v>
      </c>
    </row>
    <row r="23" spans="1:16" ht="15.75">
      <c r="A23" s="81" t="s">
        <v>12</v>
      </c>
      <c r="B23" s="70">
        <v>10623000</v>
      </c>
      <c r="C23" s="70">
        <f>+'P1 Presupuesto Aprobado'!D22</f>
        <v>13896998</v>
      </c>
      <c r="D23" s="82"/>
      <c r="E23" s="89"/>
      <c r="F23" s="82">
        <v>1370062.19</v>
      </c>
      <c r="G23" s="83">
        <v>125930</v>
      </c>
      <c r="H23" s="100">
        <v>870486</v>
      </c>
      <c r="I23" s="100">
        <v>654907.93000000005</v>
      </c>
      <c r="J23" s="100">
        <v>5300255.53</v>
      </c>
      <c r="K23" s="82">
        <v>0</v>
      </c>
      <c r="L23" s="82">
        <v>0</v>
      </c>
      <c r="M23" s="100">
        <v>393216.57</v>
      </c>
      <c r="N23" s="100">
        <v>1410677.73</v>
      </c>
      <c r="O23" s="82"/>
      <c r="P23" s="88">
        <f t="shared" si="3"/>
        <v>10125535.950000001</v>
      </c>
    </row>
    <row r="24" spans="1:16" ht="15.75">
      <c r="A24" s="81" t="s">
        <v>13</v>
      </c>
      <c r="B24" s="70">
        <v>15200000</v>
      </c>
      <c r="C24" s="70">
        <f>+'P1 Presupuesto Aprobado'!D23</f>
        <v>16150000</v>
      </c>
      <c r="D24" s="82">
        <v>901777.11</v>
      </c>
      <c r="E24" s="87">
        <v>893327.03</v>
      </c>
      <c r="F24" s="82">
        <v>888623.18</v>
      </c>
      <c r="G24" s="83">
        <v>1798827.26</v>
      </c>
      <c r="H24" s="100">
        <v>887574.47</v>
      </c>
      <c r="I24" s="100">
        <v>866091.85</v>
      </c>
      <c r="J24" s="100">
        <v>915203.01</v>
      </c>
      <c r="K24" s="100">
        <v>896139.19</v>
      </c>
      <c r="L24" s="100">
        <v>879411.15</v>
      </c>
      <c r="M24" s="100">
        <v>884628.32</v>
      </c>
      <c r="N24" s="100">
        <v>1508988.23</v>
      </c>
      <c r="O24" s="82"/>
      <c r="P24" s="88">
        <f t="shared" si="3"/>
        <v>11320590.800000001</v>
      </c>
    </row>
    <row r="25" spans="1:16" ht="15.75">
      <c r="A25" s="81" t="s">
        <v>14</v>
      </c>
      <c r="B25" s="70">
        <v>3094787</v>
      </c>
      <c r="C25" s="70">
        <f>+'P1 Presupuesto Aprobado'!D24</f>
        <v>10156204.039999999</v>
      </c>
      <c r="D25" s="82"/>
      <c r="E25" s="82">
        <v>1294547.4099999999</v>
      </c>
      <c r="F25" s="82">
        <v>48897.83</v>
      </c>
      <c r="G25" s="83">
        <v>14350.13</v>
      </c>
      <c r="H25" s="100">
        <v>65530.11</v>
      </c>
      <c r="I25" s="100">
        <v>107279.37</v>
      </c>
      <c r="J25" s="100">
        <v>209945.66</v>
      </c>
      <c r="K25" s="100">
        <v>425247.91</v>
      </c>
      <c r="L25" s="100">
        <v>29607.41</v>
      </c>
      <c r="M25" s="100">
        <v>239504.69</v>
      </c>
      <c r="N25" s="100">
        <v>25645</v>
      </c>
      <c r="O25" s="82"/>
      <c r="P25" s="88">
        <f t="shared" si="3"/>
        <v>2460555.52</v>
      </c>
    </row>
    <row r="26" spans="1:16" ht="15.75">
      <c r="A26" s="81" t="s">
        <v>15</v>
      </c>
      <c r="B26" s="70">
        <v>2545000</v>
      </c>
      <c r="C26" s="70">
        <f>+'P1 Presupuesto Aprobado'!D25</f>
        <v>94167199</v>
      </c>
      <c r="D26" s="82"/>
      <c r="E26" s="82">
        <v>627879.71</v>
      </c>
      <c r="F26" s="82">
        <v>116867.2</v>
      </c>
      <c r="G26" s="83">
        <v>44430.32</v>
      </c>
      <c r="H26" s="100">
        <v>13404.81</v>
      </c>
      <c r="I26" s="100">
        <v>110580.44</v>
      </c>
      <c r="J26" s="100">
        <v>82763.69</v>
      </c>
      <c r="K26" s="100">
        <v>200570.2</v>
      </c>
      <c r="L26" s="100">
        <v>1516610.15</v>
      </c>
      <c r="M26" s="100">
        <v>4426939.8</v>
      </c>
      <c r="N26" s="100">
        <v>141383.54999999999</v>
      </c>
      <c r="O26" s="82"/>
      <c r="P26" s="88">
        <f t="shared" si="3"/>
        <v>7281429.8699999992</v>
      </c>
    </row>
    <row r="27" spans="1:16" ht="15.75">
      <c r="A27" s="81" t="s">
        <v>16</v>
      </c>
      <c r="B27" s="70">
        <v>1450000</v>
      </c>
      <c r="C27" s="70">
        <f>+'P1 Presupuesto Aprobado'!D26</f>
        <v>5616000</v>
      </c>
      <c r="D27" s="82">
        <v>18526</v>
      </c>
      <c r="E27" s="82">
        <v>347679</v>
      </c>
      <c r="F27" s="82">
        <v>780131.09</v>
      </c>
      <c r="G27" s="83">
        <v>183427.72</v>
      </c>
      <c r="H27" s="100">
        <v>172263.72</v>
      </c>
      <c r="I27" s="100">
        <v>70170.66</v>
      </c>
      <c r="J27" s="100">
        <v>215633.2</v>
      </c>
      <c r="K27" s="100">
        <v>497340</v>
      </c>
      <c r="L27" s="100">
        <v>216258.6</v>
      </c>
      <c r="M27" s="100">
        <v>203484.3</v>
      </c>
      <c r="N27" s="100">
        <v>51528.3</v>
      </c>
      <c r="O27" s="82"/>
      <c r="P27" s="88">
        <f t="shared" si="3"/>
        <v>2756442.5899999994</v>
      </c>
    </row>
    <row r="28" spans="1:16" ht="15.75">
      <c r="A28" s="78" t="s">
        <v>17</v>
      </c>
      <c r="B28" s="86">
        <f>B29+B30+B31+B32+B33+B34+B35+B36+B37</f>
        <v>11305000</v>
      </c>
      <c r="C28" s="79">
        <f>C29+C30+C31+C32+C33+C34+C35+C36+C37</f>
        <v>25821310.960000001</v>
      </c>
      <c r="D28" s="79">
        <f t="shared" ref="D28" si="4">D29+D30+D31+D32+D33+D34+D35+D36+D37</f>
        <v>21202.7</v>
      </c>
      <c r="E28" s="80">
        <f>E29+E30+E31+E32+E33+E34+E35+E36+E37</f>
        <v>707026.72000000009</v>
      </c>
      <c r="F28" s="80">
        <f>F29+F30+F31+F32+F33+F34+F35+F36+F37</f>
        <v>702114.07000000007</v>
      </c>
      <c r="G28" s="80">
        <f>G29+G30+G31+G32+G33+G34+G35+G36+G37</f>
        <v>674571.88</v>
      </c>
      <c r="H28" s="80">
        <f>H29+H30+H31+H32+H33+H34+H35+H36+H37</f>
        <v>876531.97</v>
      </c>
      <c r="I28" s="79">
        <f>SUM(I29:I53)</f>
        <v>955956.07000000007</v>
      </c>
      <c r="J28" s="79">
        <f>SUM(J29:J52)</f>
        <v>1233590.04</v>
      </c>
      <c r="K28" s="79">
        <f>+K29+K30+K31+K32+K33+K34+K35+K36+K37</f>
        <v>2072134.76</v>
      </c>
      <c r="L28" s="79">
        <f>L29+L30+L31+L32+L33+L34+L35+L36+L37</f>
        <v>1932389.74</v>
      </c>
      <c r="M28" s="79">
        <f>M29+M30+M31+M32+M33+M34+M35+M37+M55</f>
        <v>589672.58000000007</v>
      </c>
      <c r="N28" s="79">
        <f>+SUM(N29:N37)</f>
        <v>844025.73</v>
      </c>
      <c r="O28" s="82"/>
      <c r="P28" s="79">
        <f>P29+P30+P31+P32+P33+P34+P35+P36+P37</f>
        <v>10592002.27</v>
      </c>
    </row>
    <row r="29" spans="1:16" ht="15.75">
      <c r="A29" s="81" t="s">
        <v>18</v>
      </c>
      <c r="B29" s="70">
        <v>1280000</v>
      </c>
      <c r="C29" s="70">
        <f>+'P1 Presupuesto Aprobado'!D28</f>
        <v>2220000</v>
      </c>
      <c r="D29" s="82">
        <v>9810</v>
      </c>
      <c r="E29" s="87">
        <v>209928.42</v>
      </c>
      <c r="F29" s="82">
        <v>18889.5</v>
      </c>
      <c r="G29" s="83">
        <v>11097</v>
      </c>
      <c r="H29" s="100">
        <v>39413.94</v>
      </c>
      <c r="I29" s="100">
        <v>282106.81</v>
      </c>
      <c r="J29" s="100">
        <v>17636.95</v>
      </c>
      <c r="K29" s="100">
        <v>29738.639999999999</v>
      </c>
      <c r="L29" s="100">
        <v>330994.28000000003</v>
      </c>
      <c r="M29" s="100">
        <v>165856.04</v>
      </c>
      <c r="N29" s="100">
        <v>210629.28</v>
      </c>
      <c r="O29" s="82"/>
      <c r="P29" s="88">
        <f>SUM(D29:O29)</f>
        <v>1326100.8599999999</v>
      </c>
    </row>
    <row r="30" spans="1:16" ht="15.75">
      <c r="A30" s="81" t="s">
        <v>19</v>
      </c>
      <c r="B30" s="70">
        <v>110000</v>
      </c>
      <c r="C30" s="70">
        <f>+'P1 Presupuesto Aprobado'!D29</f>
        <v>520000</v>
      </c>
      <c r="D30" s="82"/>
      <c r="E30" s="82"/>
      <c r="F30" s="82"/>
      <c r="G30" s="82"/>
      <c r="H30" s="100">
        <v>15812</v>
      </c>
      <c r="I30" s="100">
        <v>137974</v>
      </c>
      <c r="J30"/>
      <c r="K30" s="100">
        <v>137401.60000000001</v>
      </c>
      <c r="L30" s="100">
        <v>6868.6</v>
      </c>
      <c r="M30" s="100">
        <v>8035.84</v>
      </c>
      <c r="N30" s="100">
        <v>8618.76</v>
      </c>
      <c r="O30" s="82"/>
      <c r="P30" s="88">
        <f>SUM(D30:O30)</f>
        <v>314710.8</v>
      </c>
    </row>
    <row r="31" spans="1:16" ht="15.75">
      <c r="A31" s="81" t="s">
        <v>20</v>
      </c>
      <c r="B31" s="70">
        <v>2550000</v>
      </c>
      <c r="C31" s="70">
        <f>+'P1 Presupuesto Aprobado'!D30</f>
        <v>4763426</v>
      </c>
      <c r="D31" s="82"/>
      <c r="E31" s="82">
        <v>8126.95</v>
      </c>
      <c r="F31" s="82">
        <v>145237.82999999999</v>
      </c>
      <c r="G31" s="83">
        <v>176640.43</v>
      </c>
      <c r="H31" s="100">
        <v>222507.62</v>
      </c>
      <c r="I31" s="100">
        <v>15019.88</v>
      </c>
      <c r="J31" s="100">
        <v>128146.15</v>
      </c>
      <c r="K31" s="100">
        <v>177939.44</v>
      </c>
      <c r="L31" s="100">
        <v>197052</v>
      </c>
      <c r="M31" s="100">
        <v>10284.129999999999</v>
      </c>
      <c r="N31" s="100">
        <v>133452</v>
      </c>
      <c r="O31" s="82"/>
      <c r="P31" s="88">
        <f>SUM(D31:O31)</f>
        <v>1214406.43</v>
      </c>
    </row>
    <row r="32" spans="1:16" ht="15.75">
      <c r="A32" s="81" t="s">
        <v>21</v>
      </c>
      <c r="B32" s="70">
        <v>15000</v>
      </c>
      <c r="C32" s="70">
        <f>+'P1 Presupuesto Aprobado'!D31</f>
        <v>15000</v>
      </c>
      <c r="D32" s="82">
        <v>10903</v>
      </c>
      <c r="E32" s="82"/>
      <c r="F32" s="82"/>
      <c r="G32" s="83">
        <v>0</v>
      </c>
      <c r="H32" s="82"/>
      <c r="I32" s="100">
        <v>2553.31</v>
      </c>
      <c r="J32" s="100"/>
      <c r="K32" s="82">
        <v>0</v>
      </c>
      <c r="L32" s="82">
        <v>0</v>
      </c>
      <c r="M32">
        <v>469.24</v>
      </c>
      <c r="N32" s="82"/>
      <c r="O32" s="82"/>
      <c r="P32" s="88">
        <f t="shared" ref="P32" si="5">SUM(D32:O32)</f>
        <v>13925.55</v>
      </c>
    </row>
    <row r="33" spans="1:16" ht="15.75">
      <c r="A33" s="81" t="s">
        <v>22</v>
      </c>
      <c r="B33" s="70">
        <v>265000</v>
      </c>
      <c r="C33" s="70">
        <f>+'P1 Presupuesto Aprobado'!D32</f>
        <v>540000</v>
      </c>
      <c r="D33" s="82"/>
      <c r="E33" s="82">
        <v>2600.19</v>
      </c>
      <c r="F33" s="82">
        <v>1170.26</v>
      </c>
      <c r="G33" s="83">
        <v>39180.75</v>
      </c>
      <c r="H33" s="100">
        <v>99035.31</v>
      </c>
      <c r="I33" s="100">
        <v>8412.2000000000007</v>
      </c>
      <c r="J33" s="100">
        <v>11307.36</v>
      </c>
      <c r="K33" s="100">
        <v>5105.26</v>
      </c>
      <c r="L33" s="100">
        <v>5880.02</v>
      </c>
      <c r="M33" s="100">
        <v>14746.5</v>
      </c>
      <c r="N33" s="100">
        <v>11008.25</v>
      </c>
      <c r="O33" s="82"/>
      <c r="P33" s="88">
        <f t="shared" ref="P33:P38" si="6">SUM(D33:O33)</f>
        <v>198446.1</v>
      </c>
    </row>
    <row r="34" spans="1:16" ht="15.75">
      <c r="A34" s="81" t="s">
        <v>23</v>
      </c>
      <c r="B34" s="70">
        <v>290000</v>
      </c>
      <c r="C34" s="70">
        <f>+'P1 Presupuesto Aprobado'!D33</f>
        <v>247000</v>
      </c>
      <c r="D34" s="82"/>
      <c r="E34" s="82">
        <v>2383.25</v>
      </c>
      <c r="F34" s="82">
        <v>3889.79</v>
      </c>
      <c r="G34" s="83">
        <v>24463.87</v>
      </c>
      <c r="H34" s="100">
        <v>5729.97</v>
      </c>
      <c r="I34" s="100">
        <v>10992.2</v>
      </c>
      <c r="J34" s="100">
        <v>1270</v>
      </c>
      <c r="K34" s="100">
        <v>26040.42</v>
      </c>
      <c r="L34" s="100">
        <v>3870</v>
      </c>
      <c r="M34" s="100">
        <v>5316.09</v>
      </c>
      <c r="N34" s="100">
        <v>1572</v>
      </c>
      <c r="O34" s="82"/>
      <c r="P34" s="88">
        <f t="shared" si="6"/>
        <v>85527.59</v>
      </c>
    </row>
    <row r="35" spans="1:16" ht="15.75">
      <c r="A35" s="81" t="s">
        <v>24</v>
      </c>
      <c r="B35" s="70">
        <v>3785000</v>
      </c>
      <c r="C35" s="70">
        <f>+'P1 Presupuesto Aprobado'!D34</f>
        <v>3723100</v>
      </c>
      <c r="D35" s="82"/>
      <c r="E35" s="87">
        <v>355937.87</v>
      </c>
      <c r="F35" s="82">
        <v>268903.40000000002</v>
      </c>
      <c r="G35" s="83">
        <v>306694.32</v>
      </c>
      <c r="H35" s="100">
        <v>290433.73</v>
      </c>
      <c r="I35" s="100">
        <v>301226</v>
      </c>
      <c r="J35" s="100">
        <v>317760.53000000003</v>
      </c>
      <c r="K35" s="100">
        <v>327276.15000000002</v>
      </c>
      <c r="L35" s="100">
        <v>323471.09999999998</v>
      </c>
      <c r="M35" s="100">
        <v>264577.56</v>
      </c>
      <c r="N35" s="100">
        <v>294288.93</v>
      </c>
      <c r="O35" s="82"/>
      <c r="P35" s="88">
        <f t="shared" si="6"/>
        <v>3050569.5900000003</v>
      </c>
    </row>
    <row r="36" spans="1:16" ht="15.75">
      <c r="A36" s="81" t="s">
        <v>25</v>
      </c>
      <c r="B36" s="85"/>
      <c r="C36" s="85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8">
        <f t="shared" si="6"/>
        <v>0</v>
      </c>
    </row>
    <row r="37" spans="1:16" ht="15.75">
      <c r="A37" s="81" t="s">
        <v>26</v>
      </c>
      <c r="B37" s="70">
        <v>3010000</v>
      </c>
      <c r="C37" s="70">
        <f>+'P1 Presupuesto Aprobado'!D36</f>
        <v>13792784.960000001</v>
      </c>
      <c r="D37" s="82">
        <v>489.7</v>
      </c>
      <c r="E37" s="82">
        <v>128050.04</v>
      </c>
      <c r="F37" s="82">
        <v>264023.28999999998</v>
      </c>
      <c r="G37" s="83">
        <v>116495.51</v>
      </c>
      <c r="H37" s="100">
        <v>203599.4</v>
      </c>
      <c r="I37" s="100">
        <v>197671.67</v>
      </c>
      <c r="J37" s="100">
        <v>757469.05</v>
      </c>
      <c r="K37" s="100">
        <v>1368633.25</v>
      </c>
      <c r="L37" s="100">
        <v>1064253.74</v>
      </c>
      <c r="M37" s="100">
        <v>103173.19</v>
      </c>
      <c r="N37" s="100">
        <v>184456.51</v>
      </c>
      <c r="O37" s="82"/>
      <c r="P37" s="88">
        <f t="shared" si="6"/>
        <v>4388315.3500000006</v>
      </c>
    </row>
    <row r="38" spans="1:16" ht="15.75">
      <c r="A38" s="78" t="s">
        <v>27</v>
      </c>
      <c r="B38" s="86"/>
      <c r="C38" s="86">
        <f>+SUM(C39:C45)</f>
        <v>110000</v>
      </c>
      <c r="D38" s="82"/>
      <c r="E38" s="89"/>
      <c r="F38" s="82"/>
      <c r="G38" s="90"/>
      <c r="H38" s="82"/>
      <c r="I38" s="82"/>
      <c r="J38" s="82"/>
      <c r="K38" s="82"/>
      <c r="L38" s="82"/>
      <c r="M38" s="82"/>
      <c r="N38" s="79">
        <f>+SUM(N39:N46)</f>
        <v>9830.52</v>
      </c>
      <c r="O38" s="82"/>
      <c r="P38" s="79">
        <f t="shared" si="6"/>
        <v>9830.52</v>
      </c>
    </row>
    <row r="39" spans="1:16" ht="15.75">
      <c r="A39" s="81" t="s">
        <v>28</v>
      </c>
      <c r="B39" s="70"/>
      <c r="C39" s="70">
        <f>+'P1 Presupuesto Aprobado'!D38</f>
        <v>100000</v>
      </c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</row>
    <row r="40" spans="1:16" ht="15.75">
      <c r="A40" s="81" t="s">
        <v>29</v>
      </c>
      <c r="B40" s="70"/>
      <c r="C40" s="70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</row>
    <row r="41" spans="1:16" ht="15.75">
      <c r="A41" s="81" t="s">
        <v>30</v>
      </c>
      <c r="B41" s="70"/>
      <c r="C41" s="70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</row>
    <row r="42" spans="1:16" ht="15.75">
      <c r="A42" s="81" t="s">
        <v>31</v>
      </c>
      <c r="B42" s="70"/>
      <c r="C42" s="70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</row>
    <row r="43" spans="1:16" ht="15.75">
      <c r="A43" s="81" t="s">
        <v>32</v>
      </c>
      <c r="B43" s="70"/>
      <c r="C43" s="70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</row>
    <row r="44" spans="1:16" ht="15.75">
      <c r="A44" s="81" t="s">
        <v>33</v>
      </c>
      <c r="B44" s="70"/>
      <c r="C44" s="70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</row>
    <row r="45" spans="1:16" ht="15.75">
      <c r="A45" s="81" t="s">
        <v>34</v>
      </c>
      <c r="B45" s="70"/>
      <c r="C45" s="85">
        <f>+'P1 Presupuesto Aprobado'!D44</f>
        <v>10000</v>
      </c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100">
        <v>9830.52</v>
      </c>
      <c r="O45" s="82"/>
    </row>
    <row r="46" spans="1:16" ht="15.75">
      <c r="A46" s="81" t="s">
        <v>35</v>
      </c>
      <c r="B46" s="70"/>
      <c r="C46" s="70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</row>
    <row r="47" spans="1:16" ht="15.75">
      <c r="A47" s="78" t="s">
        <v>36</v>
      </c>
      <c r="B47" s="86"/>
      <c r="C47" s="70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</row>
    <row r="48" spans="1:16" ht="15.75">
      <c r="A48" s="81" t="s">
        <v>37</v>
      </c>
      <c r="B48" s="70"/>
      <c r="C48" s="70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</row>
    <row r="49" spans="1:16" ht="15.75">
      <c r="A49" s="81" t="s">
        <v>38</v>
      </c>
      <c r="B49" s="70"/>
      <c r="C49" s="70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</row>
    <row r="50" spans="1:16" ht="15.75">
      <c r="A50" s="81" t="s">
        <v>39</v>
      </c>
      <c r="B50" s="70"/>
      <c r="C50" s="70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</row>
    <row r="51" spans="1:16" ht="15.75">
      <c r="A51" s="81" t="s">
        <v>40</v>
      </c>
      <c r="B51" s="70"/>
      <c r="C51" s="70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</row>
    <row r="52" spans="1:16" ht="15.75">
      <c r="A52" s="81" t="s">
        <v>41</v>
      </c>
      <c r="B52" s="70"/>
      <c r="C52" s="70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</row>
    <row r="53" spans="1:16" ht="15.75">
      <c r="A53" s="81" t="s">
        <v>42</v>
      </c>
      <c r="B53" s="70"/>
      <c r="C53" s="70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</row>
    <row r="54" spans="1:16" ht="15.75">
      <c r="A54" s="78" t="s">
        <v>43</v>
      </c>
      <c r="B54" s="91">
        <f>B55+B56+B57+B58+B59+B60+B61+B62+B63</f>
        <v>3230000</v>
      </c>
      <c r="C54" s="86">
        <f>C55+C56+C57+C58+C59+C60+C61+C62+C63</f>
        <v>34086300</v>
      </c>
      <c r="D54" s="82"/>
      <c r="E54" s="80"/>
      <c r="F54" s="80">
        <f>F55+F56+F57+F58+F59+F60+F61+F62+F63</f>
        <v>276105.03999999998</v>
      </c>
      <c r="G54" s="80">
        <f>G55+G56+G57+G58+G59+G60+G61+G62+G63</f>
        <v>363623.61</v>
      </c>
      <c r="H54" s="79">
        <f>+H55+H56+H57+H58+H59+H60+H61+H62+H63+H64+H65+H66</f>
        <v>646062.21</v>
      </c>
      <c r="I54" s="79">
        <f>SUM(I55:I84)</f>
        <v>49673.82</v>
      </c>
      <c r="J54" s="79">
        <f>SUM(J55,J56:J84)</f>
        <v>729715.07000000007</v>
      </c>
      <c r="K54" s="79">
        <f>K55+K56+K58+K57+K59</f>
        <v>11274604.74</v>
      </c>
      <c r="L54" s="79">
        <f>L55</f>
        <v>74594.240000000005</v>
      </c>
      <c r="M54" s="79">
        <f>+SUM(M55:M63)</f>
        <v>17213.990000000002</v>
      </c>
      <c r="N54" s="79">
        <f>+SUM(N55:N63)</f>
        <v>18214.13</v>
      </c>
      <c r="O54" s="82"/>
      <c r="P54" s="79">
        <f>P55+P56+P57+P58+P59+P60+P61+P62+P63</f>
        <v>13449806.850000001</v>
      </c>
    </row>
    <row r="55" spans="1:16" ht="15.75">
      <c r="A55" s="81" t="s">
        <v>44</v>
      </c>
      <c r="B55" s="70">
        <v>1330000</v>
      </c>
      <c r="C55" s="70">
        <f>+'P1 Presupuesto Aprobado'!D54</f>
        <v>3578150</v>
      </c>
      <c r="D55" s="82"/>
      <c r="E55" s="92"/>
      <c r="F55" s="92">
        <v>66170</v>
      </c>
      <c r="G55" s="83">
        <v>342311.25</v>
      </c>
      <c r="H55" s="100">
        <v>570537.01</v>
      </c>
      <c r="I55" s="100">
        <v>33468.080000000002</v>
      </c>
      <c r="J55" s="100">
        <v>348695.9</v>
      </c>
      <c r="K55" s="100">
        <v>724073.11</v>
      </c>
      <c r="L55" s="100">
        <v>74594.240000000005</v>
      </c>
      <c r="M55" s="100">
        <v>17213.990000000002</v>
      </c>
      <c r="N55" s="100">
        <v>18214.13</v>
      </c>
      <c r="O55" s="82"/>
      <c r="P55" s="88">
        <f>SUM(E55:O55)</f>
        <v>2195277.7100000004</v>
      </c>
    </row>
    <row r="56" spans="1:16" ht="15.75">
      <c r="A56" s="81" t="s">
        <v>45</v>
      </c>
      <c r="B56" s="70">
        <v>175000</v>
      </c>
      <c r="C56" s="70">
        <f>+'P1 Presupuesto Aprobado'!D55</f>
        <v>373300</v>
      </c>
      <c r="D56" s="82"/>
      <c r="E56" s="82"/>
      <c r="F56" s="82">
        <v>142485</v>
      </c>
      <c r="G56" s="82"/>
      <c r="H56" s="82"/>
      <c r="I56" s="100">
        <v>3800</v>
      </c>
      <c r="J56" s="82">
        <v>0</v>
      </c>
      <c r="K56" s="82">
        <v>0</v>
      </c>
      <c r="L56" s="82">
        <v>0</v>
      </c>
      <c r="M56" s="82"/>
      <c r="N56" s="82"/>
      <c r="O56" s="82"/>
      <c r="P56" s="88">
        <f t="shared" ref="P56:P84" si="7">SUM(E56:O56)</f>
        <v>146285</v>
      </c>
    </row>
    <row r="57" spans="1:16" ht="15.75">
      <c r="A57" s="81" t="s">
        <v>46</v>
      </c>
      <c r="B57" s="70">
        <v>0</v>
      </c>
      <c r="C57" s="70"/>
      <c r="D57" s="82"/>
      <c r="E57" s="82"/>
      <c r="F57" s="82"/>
      <c r="G57" s="82"/>
      <c r="H57" s="82"/>
      <c r="I57" s="82"/>
      <c r="J57" s="82"/>
      <c r="K57" s="82">
        <v>0</v>
      </c>
      <c r="L57" s="82">
        <v>0</v>
      </c>
      <c r="M57" s="82"/>
      <c r="N57" s="82"/>
      <c r="O57" s="82"/>
      <c r="P57" s="88">
        <f t="shared" si="7"/>
        <v>0</v>
      </c>
    </row>
    <row r="58" spans="1:16" ht="15.75">
      <c r="A58" s="81" t="s">
        <v>47</v>
      </c>
      <c r="B58" s="70">
        <v>0</v>
      </c>
      <c r="C58" s="70">
        <f>+'P1 Presupuesto Aprobado'!D57</f>
        <v>10489850</v>
      </c>
      <c r="D58" s="82"/>
      <c r="E58" s="82"/>
      <c r="F58" s="82"/>
      <c r="G58" s="82"/>
      <c r="H58" s="82"/>
      <c r="I58" s="82"/>
      <c r="J58" s="82"/>
      <c r="K58" s="100">
        <v>10489850</v>
      </c>
      <c r="L58" s="82">
        <v>0</v>
      </c>
      <c r="M58" s="82"/>
      <c r="N58" s="82"/>
      <c r="O58" s="82"/>
      <c r="P58" s="88">
        <f t="shared" si="7"/>
        <v>10489850</v>
      </c>
    </row>
    <row r="59" spans="1:16" ht="15.75">
      <c r="A59" s="81" t="s">
        <v>48</v>
      </c>
      <c r="B59" s="70">
        <v>1175000</v>
      </c>
      <c r="C59" s="70">
        <f>+'P1 Presupuesto Aprobado'!D58</f>
        <v>1745000</v>
      </c>
      <c r="D59" s="82"/>
      <c r="E59" s="82"/>
      <c r="F59" s="82">
        <v>67450.039999999994</v>
      </c>
      <c r="G59" s="83">
        <v>21312.36</v>
      </c>
      <c r="H59" s="100">
        <v>75525.2</v>
      </c>
      <c r="I59" s="100">
        <v>12405.74</v>
      </c>
      <c r="J59" s="100">
        <v>381019.17</v>
      </c>
      <c r="K59" s="100">
        <v>60681.63</v>
      </c>
      <c r="L59" s="82">
        <v>0</v>
      </c>
      <c r="M59" s="82"/>
      <c r="N59" s="82"/>
      <c r="O59" s="82"/>
      <c r="P59" s="88">
        <f>SUM(E59:O59)</f>
        <v>618394.14</v>
      </c>
    </row>
    <row r="60" spans="1:16" ht="15.75">
      <c r="A60" s="81" t="s">
        <v>49</v>
      </c>
      <c r="B60" s="70"/>
      <c r="C60" s="70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8">
        <f t="shared" si="7"/>
        <v>0</v>
      </c>
    </row>
    <row r="61" spans="1:16" ht="15.75">
      <c r="A61" s="81" t="s">
        <v>50</v>
      </c>
      <c r="B61" s="70"/>
      <c r="C61" s="70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8">
        <f t="shared" si="7"/>
        <v>0</v>
      </c>
    </row>
    <row r="62" spans="1:16" ht="15.75">
      <c r="A62" s="81" t="s">
        <v>51</v>
      </c>
      <c r="B62" s="70">
        <v>400000</v>
      </c>
      <c r="C62" s="70">
        <f>+'P1 Presupuesto Aprobado'!D61</f>
        <v>0</v>
      </c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8">
        <f t="shared" si="7"/>
        <v>0</v>
      </c>
    </row>
    <row r="63" spans="1:16" ht="15.75">
      <c r="A63" s="81" t="s">
        <v>52</v>
      </c>
      <c r="B63" s="70">
        <v>150000</v>
      </c>
      <c r="C63" s="70">
        <f>+'P1 Presupuesto Aprobado'!D62</f>
        <v>17900000</v>
      </c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8">
        <f t="shared" si="7"/>
        <v>0</v>
      </c>
    </row>
    <row r="64" spans="1:16" ht="15.75">
      <c r="A64" s="78" t="s">
        <v>53</v>
      </c>
      <c r="B64" s="79"/>
      <c r="C64" s="86">
        <f>+C65</f>
        <v>58994723.119999997</v>
      </c>
      <c r="D64" s="82"/>
      <c r="E64" s="87"/>
      <c r="F64" s="82"/>
      <c r="G64" s="90"/>
      <c r="H64" s="82"/>
      <c r="I64" s="82"/>
      <c r="J64" s="82"/>
      <c r="K64" s="82"/>
      <c r="L64" s="82"/>
      <c r="M64" s="82"/>
      <c r="N64" s="82"/>
      <c r="O64" s="82"/>
      <c r="P64" s="88">
        <f t="shared" si="7"/>
        <v>0</v>
      </c>
    </row>
    <row r="65" spans="1:16" ht="15.75">
      <c r="A65" s="81" t="s">
        <v>54</v>
      </c>
      <c r="B65" s="82"/>
      <c r="C65" s="70">
        <f>+'P1 Presupuesto Aprobado'!D64</f>
        <v>58994723.119999997</v>
      </c>
      <c r="D65" s="82"/>
      <c r="E65" s="87"/>
      <c r="F65" s="82"/>
      <c r="G65" s="90"/>
      <c r="H65" s="82"/>
      <c r="I65" s="82"/>
      <c r="J65" s="82"/>
      <c r="K65" s="82">
        <v>0</v>
      </c>
      <c r="L65" s="82"/>
      <c r="M65" s="82"/>
      <c r="N65" s="82"/>
      <c r="O65" s="82"/>
      <c r="P65" s="88">
        <f t="shared" si="7"/>
        <v>0</v>
      </c>
    </row>
    <row r="66" spans="1:16" ht="15.75">
      <c r="A66" s="81" t="s">
        <v>55</v>
      </c>
      <c r="B66" s="82"/>
      <c r="C66" s="70"/>
      <c r="D66" s="82"/>
      <c r="E66" s="87"/>
      <c r="F66" s="82"/>
      <c r="G66" s="90"/>
      <c r="H66" s="82"/>
      <c r="I66" s="82"/>
      <c r="J66" s="82"/>
      <c r="K66" s="82"/>
      <c r="L66" s="82"/>
      <c r="M66" s="82"/>
      <c r="N66" s="82"/>
      <c r="O66" s="82"/>
      <c r="P66" s="88">
        <f t="shared" si="7"/>
        <v>0</v>
      </c>
    </row>
    <row r="67" spans="1:16" ht="15.75">
      <c r="A67" s="81" t="s">
        <v>56</v>
      </c>
      <c r="B67" s="82"/>
      <c r="C67" s="70"/>
      <c r="D67" s="82"/>
      <c r="E67" s="87"/>
      <c r="F67" s="82"/>
      <c r="G67" s="90"/>
      <c r="H67" s="82"/>
      <c r="I67" s="82"/>
      <c r="J67" s="82"/>
      <c r="K67" s="82"/>
      <c r="L67" s="82"/>
      <c r="M67" s="82"/>
      <c r="N67" s="82"/>
      <c r="O67" s="82"/>
      <c r="P67" s="88">
        <f t="shared" si="7"/>
        <v>0</v>
      </c>
    </row>
    <row r="68" spans="1:16" ht="15.75">
      <c r="A68" s="81" t="s">
        <v>57</v>
      </c>
      <c r="B68" s="82"/>
      <c r="C68" s="70"/>
      <c r="D68" s="82"/>
      <c r="E68" s="87"/>
      <c r="F68" s="82"/>
      <c r="G68" s="90"/>
      <c r="H68" s="82"/>
      <c r="I68" s="82"/>
      <c r="J68" s="82"/>
      <c r="K68" s="82"/>
      <c r="L68" s="82"/>
      <c r="M68" s="82"/>
      <c r="N68" s="82"/>
      <c r="O68" s="82"/>
      <c r="P68" s="88">
        <f t="shared" si="7"/>
        <v>0</v>
      </c>
    </row>
    <row r="69" spans="1:16" ht="15.75">
      <c r="A69" s="78" t="s">
        <v>58</v>
      </c>
      <c r="B69" s="79"/>
      <c r="C69" s="70"/>
      <c r="D69" s="82"/>
      <c r="E69" s="87"/>
      <c r="F69" s="82"/>
      <c r="G69" s="90"/>
      <c r="H69" s="82"/>
      <c r="I69" s="82"/>
      <c r="J69" s="82"/>
      <c r="K69" s="82"/>
      <c r="L69" s="82"/>
      <c r="M69" s="82"/>
      <c r="N69" s="82"/>
      <c r="O69" s="82"/>
      <c r="P69" s="88">
        <f t="shared" si="7"/>
        <v>0</v>
      </c>
    </row>
    <row r="70" spans="1:16" ht="15.75">
      <c r="A70" s="81" t="s">
        <v>59</v>
      </c>
      <c r="B70" s="82"/>
      <c r="C70" s="70"/>
      <c r="D70" s="82"/>
      <c r="E70" s="87"/>
      <c r="F70" s="82"/>
      <c r="G70" s="90"/>
      <c r="H70" s="82"/>
      <c r="I70" s="82"/>
      <c r="J70" s="82"/>
      <c r="K70" s="82"/>
      <c r="L70" s="82"/>
      <c r="M70" s="82"/>
      <c r="N70" s="82"/>
      <c r="O70" s="82"/>
      <c r="P70" s="88">
        <f t="shared" si="7"/>
        <v>0</v>
      </c>
    </row>
    <row r="71" spans="1:16" ht="15.75">
      <c r="A71" s="81" t="s">
        <v>60</v>
      </c>
      <c r="B71" s="82"/>
      <c r="C71" s="70"/>
      <c r="D71" s="82"/>
      <c r="E71" s="87"/>
      <c r="F71" s="82"/>
      <c r="G71" s="90"/>
      <c r="H71" s="82"/>
      <c r="I71" s="82"/>
      <c r="J71" s="82"/>
      <c r="K71" s="82"/>
      <c r="L71" s="82"/>
      <c r="M71" s="82"/>
      <c r="N71" s="82"/>
      <c r="O71" s="82"/>
      <c r="P71" s="88">
        <f t="shared" si="7"/>
        <v>0</v>
      </c>
    </row>
    <row r="72" spans="1:16" ht="15.75">
      <c r="A72" s="78" t="s">
        <v>61</v>
      </c>
      <c r="B72" s="79"/>
      <c r="C72" s="70"/>
      <c r="D72" s="82"/>
      <c r="E72" s="87"/>
      <c r="F72" s="82"/>
      <c r="G72" s="90"/>
      <c r="H72" s="82"/>
      <c r="I72" s="82"/>
      <c r="J72" s="82"/>
      <c r="K72" s="82"/>
      <c r="L72" s="82"/>
      <c r="M72" s="82"/>
      <c r="N72" s="82"/>
      <c r="O72" s="82"/>
      <c r="P72" s="88">
        <f t="shared" si="7"/>
        <v>0</v>
      </c>
    </row>
    <row r="73" spans="1:16" ht="15.75">
      <c r="A73" s="81" t="s">
        <v>62</v>
      </c>
      <c r="B73" s="82"/>
      <c r="C73" s="70"/>
      <c r="D73" s="82"/>
      <c r="E73" s="87"/>
      <c r="F73" s="82"/>
      <c r="G73" s="90"/>
      <c r="H73" s="82"/>
      <c r="I73" s="82"/>
      <c r="J73" s="82"/>
      <c r="K73" s="82"/>
      <c r="L73" s="82"/>
      <c r="M73" s="82"/>
      <c r="N73" s="82"/>
      <c r="O73" s="82"/>
      <c r="P73" s="88">
        <f t="shared" si="7"/>
        <v>0</v>
      </c>
    </row>
    <row r="74" spans="1:16" ht="15.75">
      <c r="A74" s="81" t="s">
        <v>63</v>
      </c>
      <c r="B74" s="82"/>
      <c r="C74" s="70"/>
      <c r="D74" s="82"/>
      <c r="E74" s="87"/>
      <c r="F74" s="82"/>
      <c r="G74" s="90"/>
      <c r="H74" s="82"/>
      <c r="I74" s="82"/>
      <c r="J74" s="82"/>
      <c r="K74" s="82"/>
      <c r="L74" s="82"/>
      <c r="M74" s="82"/>
      <c r="N74" s="82"/>
      <c r="O74" s="82"/>
      <c r="P74" s="88">
        <f t="shared" si="7"/>
        <v>0</v>
      </c>
    </row>
    <row r="75" spans="1:16" ht="15.75">
      <c r="A75" s="81" t="s">
        <v>64</v>
      </c>
      <c r="B75" s="82"/>
      <c r="C75" s="70"/>
      <c r="D75" s="82"/>
      <c r="E75" s="87"/>
      <c r="F75" s="82"/>
      <c r="G75" s="90"/>
      <c r="H75" s="82"/>
      <c r="I75" s="82"/>
      <c r="J75" s="82"/>
      <c r="K75" s="82"/>
      <c r="L75" s="82"/>
      <c r="M75" s="82"/>
      <c r="N75" s="82"/>
      <c r="O75" s="82"/>
      <c r="P75" s="88">
        <f t="shared" si="7"/>
        <v>0</v>
      </c>
    </row>
    <row r="76" spans="1:16" ht="15.75">
      <c r="A76" s="73" t="s">
        <v>67</v>
      </c>
      <c r="B76" s="79"/>
      <c r="C76" s="86"/>
      <c r="D76" s="82"/>
      <c r="E76" s="80"/>
      <c r="F76" s="82"/>
      <c r="G76" s="80"/>
      <c r="H76" s="82"/>
      <c r="I76" s="82"/>
      <c r="J76" s="82"/>
      <c r="K76" s="82"/>
      <c r="L76" s="82"/>
      <c r="M76" s="82"/>
      <c r="N76" s="82"/>
      <c r="O76" s="82"/>
      <c r="P76" s="88">
        <f t="shared" si="7"/>
        <v>0</v>
      </c>
    </row>
    <row r="77" spans="1:16" ht="15.75">
      <c r="A77" s="78" t="s">
        <v>68</v>
      </c>
      <c r="B77" s="79"/>
      <c r="C77" s="70"/>
      <c r="D77" s="82"/>
      <c r="E77" s="32"/>
      <c r="F77" s="82"/>
      <c r="H77" s="82"/>
      <c r="I77" s="82"/>
      <c r="J77" s="82"/>
      <c r="K77" s="82"/>
      <c r="L77" s="82"/>
      <c r="M77" s="82"/>
      <c r="N77" s="82"/>
      <c r="O77" s="82"/>
      <c r="P77" s="88">
        <f t="shared" si="7"/>
        <v>0</v>
      </c>
    </row>
    <row r="78" spans="1:16" ht="15.75">
      <c r="A78" s="81" t="s">
        <v>69</v>
      </c>
      <c r="B78" s="82"/>
      <c r="C78" s="70"/>
      <c r="D78" s="82"/>
      <c r="E78" s="32"/>
      <c r="F78" s="82"/>
      <c r="H78" s="82"/>
      <c r="I78" s="82"/>
      <c r="J78" s="82"/>
      <c r="K78" s="82"/>
      <c r="L78" s="82"/>
      <c r="M78" s="82"/>
      <c r="N78" s="82"/>
      <c r="O78" s="82"/>
      <c r="P78" s="88">
        <f t="shared" si="7"/>
        <v>0</v>
      </c>
    </row>
    <row r="79" spans="1:16" ht="15.75">
      <c r="A79" s="81" t="s">
        <v>70</v>
      </c>
      <c r="B79" s="82"/>
      <c r="C79" s="70"/>
      <c r="D79" s="82"/>
      <c r="E79" s="32"/>
      <c r="F79" s="82"/>
      <c r="H79" s="82"/>
      <c r="I79" s="82"/>
      <c r="J79" s="82"/>
      <c r="K79" s="82"/>
      <c r="L79" s="82"/>
      <c r="M79" s="82"/>
      <c r="N79" s="82"/>
      <c r="O79" s="82"/>
      <c r="P79" s="88">
        <f t="shared" si="7"/>
        <v>0</v>
      </c>
    </row>
    <row r="80" spans="1:16" ht="15.75">
      <c r="A80" s="78" t="s">
        <v>71</v>
      </c>
      <c r="B80" s="79"/>
      <c r="C80" s="70"/>
      <c r="D80" s="82"/>
      <c r="E80" s="32"/>
      <c r="F80" s="82"/>
      <c r="H80" s="82"/>
      <c r="I80" s="82"/>
      <c r="J80" s="82"/>
      <c r="K80" s="82"/>
      <c r="L80" s="82"/>
      <c r="M80" s="82"/>
      <c r="N80" s="82"/>
      <c r="O80" s="82"/>
      <c r="P80" s="88">
        <f t="shared" si="7"/>
        <v>0</v>
      </c>
    </row>
    <row r="81" spans="1:17" ht="15.75">
      <c r="A81" s="81" t="s">
        <v>72</v>
      </c>
      <c r="B81" s="82"/>
      <c r="C81" s="70"/>
      <c r="D81" s="82"/>
      <c r="E81" s="32"/>
      <c r="F81" s="82"/>
      <c r="H81" s="82"/>
      <c r="I81" s="82"/>
      <c r="J81" s="82"/>
      <c r="K81" s="82"/>
      <c r="L81" s="82"/>
      <c r="M81" s="82"/>
      <c r="N81" s="82"/>
      <c r="O81" s="82"/>
      <c r="P81" s="88">
        <f t="shared" si="7"/>
        <v>0</v>
      </c>
    </row>
    <row r="82" spans="1:17" ht="15.75">
      <c r="A82" s="81" t="s">
        <v>73</v>
      </c>
      <c r="B82" s="82"/>
      <c r="C82" s="70"/>
      <c r="D82" s="82"/>
      <c r="E82" s="32"/>
      <c r="F82" s="82"/>
      <c r="H82" s="82"/>
      <c r="I82" s="82"/>
      <c r="J82" s="82"/>
      <c r="K82" s="82"/>
      <c r="L82" s="82"/>
      <c r="M82" s="82"/>
      <c r="N82" s="82"/>
      <c r="O82" s="82"/>
      <c r="P82" s="88">
        <f t="shared" si="7"/>
        <v>0</v>
      </c>
    </row>
    <row r="83" spans="1:17" ht="15.75">
      <c r="A83" s="78" t="s">
        <v>74</v>
      </c>
      <c r="B83" s="79"/>
      <c r="C83" s="70"/>
      <c r="D83" s="82"/>
      <c r="E83" s="32"/>
      <c r="F83" s="82"/>
      <c r="H83" s="82"/>
      <c r="I83" s="82"/>
      <c r="J83" s="82"/>
      <c r="K83" s="82"/>
      <c r="L83" s="82"/>
      <c r="M83" s="82"/>
      <c r="N83" s="82"/>
      <c r="O83" s="82"/>
      <c r="P83" s="88">
        <f t="shared" si="7"/>
        <v>0</v>
      </c>
    </row>
    <row r="84" spans="1:17" ht="15.6" customHeight="1">
      <c r="A84" s="81" t="s">
        <v>75</v>
      </c>
      <c r="B84" s="82"/>
      <c r="C84" s="70"/>
      <c r="D84" s="82"/>
      <c r="E84" s="32"/>
      <c r="F84" s="82"/>
      <c r="H84" s="82"/>
      <c r="I84" s="82"/>
      <c r="J84" s="82"/>
      <c r="K84" s="82"/>
      <c r="L84" s="82"/>
      <c r="M84" s="82"/>
      <c r="N84" s="82"/>
      <c r="O84" s="82"/>
      <c r="P84" s="88">
        <f t="shared" si="7"/>
        <v>0</v>
      </c>
    </row>
    <row r="85" spans="1:17" s="96" customFormat="1" ht="24.95" customHeight="1">
      <c r="A85" s="93" t="s">
        <v>65</v>
      </c>
      <c r="B85" s="94">
        <f>B12+B18+B28+B54</f>
        <v>696669483</v>
      </c>
      <c r="C85" s="60">
        <f>C54+C28+C18+C12+C64+C38</f>
        <v>981232147.12</v>
      </c>
      <c r="D85" s="79">
        <f>D12+D18+D28+D38+D47+D54+D64+D69+D72</f>
        <v>48417142.630000003</v>
      </c>
      <c r="E85" s="79">
        <f>E12+E18+E28+E38+E47+E54+E64+E69+E72</f>
        <v>52070927.270000003</v>
      </c>
      <c r="F85" s="79">
        <f>F12+F18+F28+F38+F47+F54+F64+F69+F72</f>
        <v>53537653.729999997</v>
      </c>
      <c r="G85" s="79">
        <f>G12+G18+G28+G38+G47+G54+G64+G69+G72</f>
        <v>50838806.680000007</v>
      </c>
      <c r="H85" s="79">
        <f>H12+H18+H28+H38+H47+H54+H64+H69+H72+H76</f>
        <v>52092528.68</v>
      </c>
      <c r="I85" s="79">
        <f t="shared" ref="I85:O85" si="8">I12+I18+I28+I38+I47+I54+I64+I69+I72+I76</f>
        <v>51713313.670000009</v>
      </c>
      <c r="J85" s="79">
        <f t="shared" si="8"/>
        <v>55210194.359999992</v>
      </c>
      <c r="K85" s="79">
        <f t="shared" si="8"/>
        <v>92845069.719999999</v>
      </c>
      <c r="L85" s="79">
        <f t="shared" si="8"/>
        <v>51402833.280000001</v>
      </c>
      <c r="M85" s="79">
        <f t="shared" si="8"/>
        <v>57301950.960000001</v>
      </c>
      <c r="N85" s="79">
        <f>N12+N18+N28+N38+N47+N54+N64+N69+N72+N76</f>
        <v>58714113.440000005</v>
      </c>
      <c r="O85" s="79">
        <f t="shared" si="8"/>
        <v>0</v>
      </c>
      <c r="P85" s="95">
        <f>P12+P18+P28+P54</f>
        <v>624117489.90999997</v>
      </c>
    </row>
    <row r="86" spans="1:17">
      <c r="N86" s="100"/>
    </row>
    <row r="87" spans="1:17">
      <c r="C87" s="102"/>
      <c r="N87" s="88"/>
    </row>
    <row r="88" spans="1:17" ht="15.75">
      <c r="A88" s="97" t="s">
        <v>99</v>
      </c>
      <c r="H88" s="98"/>
      <c r="I88" s="98"/>
      <c r="J88" s="98"/>
      <c r="K88" s="98"/>
      <c r="L88" s="128" t="s">
        <v>103</v>
      </c>
      <c r="M88" s="128"/>
      <c r="N88" s="128"/>
      <c r="O88" s="128"/>
      <c r="P88" s="98"/>
      <c r="Q88" s="98"/>
    </row>
    <row r="89" spans="1:17" ht="21" customHeight="1">
      <c r="C89" s="102"/>
      <c r="H89" s="100"/>
    </row>
    <row r="90" spans="1:17" ht="23.25" customHeight="1">
      <c r="A90" s="44" t="s">
        <v>100</v>
      </c>
      <c r="H90" s="99"/>
      <c r="I90" s="99"/>
      <c r="J90" s="99"/>
      <c r="K90" s="99"/>
      <c r="L90" s="129" t="s">
        <v>104</v>
      </c>
      <c r="M90" s="129"/>
      <c r="N90" s="129"/>
      <c r="O90" s="129"/>
      <c r="P90" s="99"/>
      <c r="Q90" s="99"/>
    </row>
    <row r="91" spans="1:17" ht="15.75">
      <c r="A91" s="97" t="s">
        <v>115</v>
      </c>
      <c r="B91" s="90"/>
      <c r="H91" s="98"/>
      <c r="I91" s="98"/>
      <c r="J91" s="98"/>
      <c r="K91" s="98"/>
      <c r="L91" s="128" t="s">
        <v>110</v>
      </c>
      <c r="M91" s="128"/>
      <c r="N91" s="128"/>
      <c r="O91" s="128"/>
      <c r="P91" s="98"/>
      <c r="Q91" s="98"/>
    </row>
    <row r="92" spans="1:17" ht="15.75">
      <c r="A92" s="97" t="s">
        <v>116</v>
      </c>
      <c r="B92" s="90"/>
      <c r="D92" s="128"/>
      <c r="E92" s="128"/>
      <c r="F92" s="128"/>
      <c r="G92" s="128"/>
      <c r="H92" s="98"/>
      <c r="I92" s="98"/>
      <c r="J92" s="98"/>
      <c r="K92" s="98"/>
      <c r="L92" s="128" t="s">
        <v>105</v>
      </c>
      <c r="M92" s="128"/>
      <c r="N92" s="128"/>
      <c r="O92" s="128"/>
      <c r="P92" s="98"/>
      <c r="Q92" s="98"/>
    </row>
    <row r="93" spans="1:17" ht="15.75">
      <c r="B93" s="90"/>
      <c r="D93" s="128" t="s">
        <v>101</v>
      </c>
      <c r="E93" s="128"/>
      <c r="F93" s="128"/>
      <c r="G93" s="128"/>
    </row>
    <row r="94" spans="1:17" ht="29.25" customHeight="1">
      <c r="B94" s="90"/>
    </row>
    <row r="95" spans="1:17">
      <c r="D95" s="129" t="s">
        <v>100</v>
      </c>
      <c r="E95" s="129"/>
      <c r="F95" s="129"/>
      <c r="G95" s="129"/>
    </row>
    <row r="96" spans="1:17" ht="15.75">
      <c r="A96" s="30"/>
      <c r="D96" s="128" t="s">
        <v>109</v>
      </c>
      <c r="E96" s="128"/>
      <c r="F96" s="128"/>
      <c r="G96" s="128"/>
    </row>
    <row r="97" spans="1:7" ht="15.75">
      <c r="A97" s="30"/>
      <c r="B97" s="32"/>
      <c r="D97" s="128" t="s">
        <v>102</v>
      </c>
      <c r="E97" s="128"/>
      <c r="F97" s="128"/>
      <c r="G97" s="128"/>
    </row>
    <row r="98" spans="1:7" ht="15.6" customHeight="1">
      <c r="A98" s="30"/>
    </row>
    <row r="99" spans="1:7" ht="393" customHeight="1">
      <c r="A99" s="30"/>
    </row>
  </sheetData>
  <mergeCells count="18">
    <mergeCell ref="A7:P7"/>
    <mergeCell ref="D9:P9"/>
    <mergeCell ref="A3:P3"/>
    <mergeCell ref="A4:P4"/>
    <mergeCell ref="A9:A10"/>
    <mergeCell ref="B9:B10"/>
    <mergeCell ref="C9:C10"/>
    <mergeCell ref="A5:P5"/>
    <mergeCell ref="A6:P6"/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</mergeCells>
  <pageMargins left="0.7" right="0.7" top="0.75" bottom="0.75" header="0.3" footer="0.3"/>
  <pageSetup paperSize="5" scale="49" fitToHeight="0" orientation="landscape" r:id="rId1"/>
  <rowBreaks count="1" manualBreakCount="1">
    <brk id="63" max="16383" man="1"/>
  </rowBreaks>
  <colBreaks count="1" manualBreakCount="1">
    <brk id="16" max="1048575" man="1"/>
  </colBreaks>
  <ignoredErrors>
    <ignoredError sqref="M85" evalError="1"/>
    <ignoredError sqref="P14:P17 P19:P27 P32 P29:P31 P33:P37 P56:P59" formulaRange="1"/>
    <ignoredError sqref="P2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abSelected="1" topLeftCell="C1" zoomScale="90" zoomScaleNormal="90" workbookViewId="0">
      <selection activeCell="L28" sqref="L28:L54"/>
    </sheetView>
  </sheetViews>
  <sheetFormatPr baseColWidth="10" defaultColWidth="11.42578125" defaultRowHeight="15"/>
  <cols>
    <col min="1" max="1" width="8.85546875" customWidth="1"/>
    <col min="2" max="2" width="89.85546875" customWidth="1"/>
    <col min="3" max="4" width="14.5703125" customWidth="1"/>
    <col min="5" max="6" width="14.7109375" customWidth="1"/>
    <col min="7" max="7" width="15.5703125" customWidth="1"/>
    <col min="8" max="8" width="14.85546875" customWidth="1"/>
    <col min="9" max="9" width="15" customWidth="1"/>
    <col min="10" max="10" width="14.7109375" customWidth="1"/>
    <col min="11" max="11" width="15" customWidth="1"/>
    <col min="12" max="13" width="14.5703125" customWidth="1"/>
    <col min="14" max="14" width="14.85546875" customWidth="1"/>
    <col min="15" max="15" width="15.85546875" customWidth="1"/>
  </cols>
  <sheetData>
    <row r="3" spans="2:16" ht="28.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2:16" ht="21" customHeight="1">
      <c r="B4" s="114" t="s">
        <v>98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</row>
    <row r="5" spans="2:16" ht="15.75">
      <c r="B5" s="125">
        <v>2024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</row>
    <row r="6" spans="2:16" ht="15.75" customHeight="1">
      <c r="B6" s="118" t="s">
        <v>92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</row>
    <row r="7" spans="2:16" ht="15.75" customHeight="1">
      <c r="B7" s="119" t="s">
        <v>77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</row>
    <row r="9" spans="2:16" ht="23.25" customHeight="1">
      <c r="B9" s="5" t="s">
        <v>66</v>
      </c>
      <c r="C9" s="14" t="s">
        <v>79</v>
      </c>
      <c r="D9" s="14" t="s">
        <v>80</v>
      </c>
      <c r="E9" s="14" t="s">
        <v>81</v>
      </c>
      <c r="F9" s="14" t="s">
        <v>82</v>
      </c>
      <c r="G9" s="15" t="s">
        <v>83</v>
      </c>
      <c r="H9" s="14" t="s">
        <v>84</v>
      </c>
      <c r="I9" s="15" t="s">
        <v>85</v>
      </c>
      <c r="J9" s="14" t="s">
        <v>86</v>
      </c>
      <c r="K9" s="14" t="s">
        <v>87</v>
      </c>
      <c r="L9" s="14" t="s">
        <v>88</v>
      </c>
      <c r="M9" s="14" t="s">
        <v>89</v>
      </c>
      <c r="N9" s="15" t="s">
        <v>90</v>
      </c>
      <c r="O9" s="14" t="s">
        <v>78</v>
      </c>
    </row>
    <row r="10" spans="2:16">
      <c r="B10" s="1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6">
      <c r="B11" s="3" t="s">
        <v>1</v>
      </c>
      <c r="C11" s="63">
        <f t="shared" ref="C11" si="0">C12+C13+C14+C15+C16</f>
        <v>43974787.159999996</v>
      </c>
      <c r="D11" s="63">
        <f>D12+D13+D14+D15+D16</f>
        <v>44719347.490000002</v>
      </c>
      <c r="E11" s="63">
        <f>E12+E13+E14+E15+E16</f>
        <v>45590885.149999999</v>
      </c>
      <c r="F11" s="63">
        <f>+'P2 Presupuesto Aprobado-Ejec '!G12</f>
        <v>43986524.240000002</v>
      </c>
      <c r="G11" s="63">
        <f>+'P2 Presupuesto Aprobado-Ejec '!H12</f>
        <v>44521754.619999997</v>
      </c>
      <c r="H11" s="63">
        <f>+'P2 Presupuesto Aprobado-Ejec '!I12</f>
        <v>44709446.260000005</v>
      </c>
      <c r="I11" s="63">
        <f>+'P2 Presupuesto Aprobado-Ejec '!J12</f>
        <v>43008609.709999993</v>
      </c>
      <c r="J11" s="63">
        <f>+'P2 Presupuesto Aprobado-Ejec '!K12</f>
        <v>73367326.859999999</v>
      </c>
      <c r="K11" s="63">
        <f>+'P2 Presupuesto Aprobado-Ejec '!L12</f>
        <v>42790152.539999999</v>
      </c>
      <c r="L11" s="63">
        <f>+'P2 Presupuesto Aprobado-Ejec '!M12</f>
        <v>46228835.460000001</v>
      </c>
      <c r="M11" s="63">
        <f>+'P2 Presupuesto Aprobado-Ejec '!N12</f>
        <v>50371752.730000004</v>
      </c>
      <c r="N11" s="63">
        <f>+'P2 Presupuesto Aprobado-Ejec '!O12</f>
        <v>0</v>
      </c>
      <c r="O11" s="63">
        <f t="shared" ref="O11:O30" si="1">SUM(C11:N11)</f>
        <v>523269422.22000003</v>
      </c>
    </row>
    <row r="12" spans="2:16">
      <c r="B12" s="4" t="s">
        <v>2</v>
      </c>
      <c r="C12" s="64">
        <v>35410502.759999998</v>
      </c>
      <c r="D12" s="64">
        <v>34937234.310000002</v>
      </c>
      <c r="E12" s="64">
        <v>34863432.43</v>
      </c>
      <c r="F12" s="64">
        <f>+'P2 Presupuesto Aprobado-Ejec '!G13</f>
        <v>35390718.700000003</v>
      </c>
      <c r="G12" s="64">
        <f>+'P2 Presupuesto Aprobado-Ejec '!H13</f>
        <v>34811865.82</v>
      </c>
      <c r="H12" s="64">
        <f>+'P2 Presupuesto Aprobado-Ejec '!I13</f>
        <v>35052778.270000003</v>
      </c>
      <c r="I12" s="64">
        <f>+'P2 Presupuesto Aprobado-Ejec '!J13</f>
        <v>34305743.25</v>
      </c>
      <c r="J12" s="64">
        <f>+'P2 Presupuesto Aprobado-Ejec '!K13</f>
        <v>34088244.43</v>
      </c>
      <c r="K12" s="64">
        <f>+'P2 Presupuesto Aprobado-Ejec '!L13</f>
        <v>34070673.259999998</v>
      </c>
      <c r="L12" s="64">
        <f>+'P2 Presupuesto Aprobado-Ejec '!M13</f>
        <v>34808508.590000004</v>
      </c>
      <c r="M12" s="63">
        <f>+'P2 Presupuesto Aprobado-Ejec '!N13</f>
        <v>42585978.350000001</v>
      </c>
      <c r="N12" s="63">
        <f>+'P2 Presupuesto Aprobado-Ejec '!O13</f>
        <v>0</v>
      </c>
      <c r="O12" s="21">
        <f t="shared" si="1"/>
        <v>390325680.16999996</v>
      </c>
    </row>
    <row r="13" spans="2:16">
      <c r="B13" s="4" t="s">
        <v>3</v>
      </c>
      <c r="C13" s="64">
        <v>1644968.63</v>
      </c>
      <c r="D13" s="64">
        <v>1558460.21</v>
      </c>
      <c r="E13" s="64">
        <v>1523000</v>
      </c>
      <c r="F13" s="64">
        <f>+'P2 Presupuesto Aprobado-Ejec '!G14</f>
        <v>1604970.05</v>
      </c>
      <c r="G13" s="64">
        <f>+'P2 Presupuesto Aprobado-Ejec '!H14</f>
        <v>1585592.73</v>
      </c>
      <c r="H13" s="64">
        <f>+'P2 Presupuesto Aprobado-Ejec '!I14</f>
        <v>1683243.78</v>
      </c>
      <c r="I13" s="64">
        <f>+'P2 Presupuesto Aprobado-Ejec '!J14</f>
        <v>1107147</v>
      </c>
      <c r="J13" s="64">
        <f>+'P2 Presupuesto Aprobado-Ejec '!K14</f>
        <v>1146691.31</v>
      </c>
      <c r="K13" s="64">
        <f>+'P2 Presupuesto Aprobado-Ejec '!L14</f>
        <v>1119000</v>
      </c>
      <c r="L13" s="64">
        <f>+'P2 Presupuesto Aprobado-Ejec '!M14</f>
        <v>1122892.48</v>
      </c>
      <c r="M13" s="63">
        <f>+'P2 Presupuesto Aprobado-Ejec '!N14</f>
        <v>1126000</v>
      </c>
      <c r="N13" s="63">
        <f>+'P2 Presupuesto Aprobado-Ejec '!O14</f>
        <v>0</v>
      </c>
      <c r="O13" s="21">
        <f t="shared" si="1"/>
        <v>15221966.189999999</v>
      </c>
    </row>
    <row r="14" spans="2:16">
      <c r="B14" s="4" t="s">
        <v>4</v>
      </c>
      <c r="C14" s="64">
        <v>130184.5</v>
      </c>
      <c r="D14" s="64">
        <v>130184.5</v>
      </c>
      <c r="E14" s="64">
        <v>130184.5</v>
      </c>
      <c r="F14" s="64">
        <f>+'P2 Presupuesto Aprobado-Ejec '!G15</f>
        <v>130184.5</v>
      </c>
      <c r="G14" s="64">
        <f>+'P2 Presupuesto Aprobado-Ejec '!H15</f>
        <v>130184.5</v>
      </c>
      <c r="H14" s="64">
        <f>+'P2 Presupuesto Aprobado-Ejec '!I15</f>
        <v>130184.5</v>
      </c>
      <c r="I14" s="64">
        <f>+'P2 Presupuesto Aprobado-Ejec '!J15</f>
        <v>130184.5</v>
      </c>
      <c r="J14" s="64">
        <f>+'P2 Presupuesto Aprobado-Ejec '!K15</f>
        <v>130184.5</v>
      </c>
      <c r="K14" s="64">
        <f>+'P2 Presupuesto Aprobado-Ejec '!L15</f>
        <v>135684.5</v>
      </c>
      <c r="L14" s="64">
        <f>+'P2 Presupuesto Aprobado-Ejec '!M15</f>
        <v>135684.5</v>
      </c>
      <c r="M14" s="63">
        <f>+'P2 Presupuesto Aprobado-Ejec '!N15</f>
        <v>135684.5</v>
      </c>
      <c r="N14" s="63">
        <f>+'P2 Presupuesto Aprobado-Ejec '!O15</f>
        <v>0</v>
      </c>
      <c r="O14" s="21">
        <f t="shared" si="1"/>
        <v>1448529.5</v>
      </c>
      <c r="P14" s="13"/>
    </row>
    <row r="15" spans="2:16">
      <c r="B15" s="4" t="s">
        <v>5</v>
      </c>
      <c r="C15" s="64">
        <v>1492976.29</v>
      </c>
      <c r="D15" s="64">
        <v>2792664.42</v>
      </c>
      <c r="E15" s="64">
        <v>3786608.75</v>
      </c>
      <c r="F15" s="64">
        <f>+'P2 Presupuesto Aprobado-Ejec '!G16</f>
        <v>1581134.67</v>
      </c>
      <c r="G15" s="64">
        <f>+'P2 Presupuesto Aprobado-Ejec '!H16</f>
        <v>2689630.03</v>
      </c>
      <c r="H15" s="64">
        <f>+'P2 Presupuesto Aprobado-Ejec '!I16</f>
        <v>2545122.13</v>
      </c>
      <c r="I15" s="64">
        <f>+'P2 Presupuesto Aprobado-Ejec '!J16</f>
        <v>2212242.7999999998</v>
      </c>
      <c r="J15" s="64">
        <f>+'P2 Presupuesto Aprobado-Ejec '!K16</f>
        <v>32740879.289999999</v>
      </c>
      <c r="K15" s="64">
        <f>+'P2 Presupuesto Aprobado-Ejec '!L16</f>
        <v>2178251.15</v>
      </c>
      <c r="L15" s="64">
        <f>+'P2 Presupuesto Aprobado-Ejec '!M16</f>
        <v>4886510.29</v>
      </c>
      <c r="M15" s="63">
        <f>+'P2 Presupuesto Aprobado-Ejec '!N16</f>
        <v>238035.5</v>
      </c>
      <c r="N15" s="63">
        <f>+'P2 Presupuesto Aprobado-Ejec '!O16</f>
        <v>0</v>
      </c>
      <c r="O15" s="21">
        <f t="shared" si="1"/>
        <v>57144055.319999993</v>
      </c>
    </row>
    <row r="16" spans="2:16">
      <c r="B16" s="4" t="s">
        <v>6</v>
      </c>
      <c r="C16" s="64">
        <v>5296154.9800000004</v>
      </c>
      <c r="D16" s="64">
        <v>5300804.05</v>
      </c>
      <c r="E16" s="64">
        <v>5287659.47</v>
      </c>
      <c r="F16" s="64">
        <f>+'P2 Presupuesto Aprobado-Ejec '!G17</f>
        <v>5279516.32</v>
      </c>
      <c r="G16" s="64">
        <f>+'P2 Presupuesto Aprobado-Ejec '!H17</f>
        <v>5304481.54</v>
      </c>
      <c r="H16" s="64">
        <f>+'P2 Presupuesto Aprobado-Ejec '!I17</f>
        <v>5298117.58</v>
      </c>
      <c r="I16" s="64">
        <f>+'P2 Presupuesto Aprobado-Ejec '!J17</f>
        <v>5253292.16</v>
      </c>
      <c r="J16" s="64">
        <f>+'P2 Presupuesto Aprobado-Ejec '!K17</f>
        <v>5261327.33</v>
      </c>
      <c r="K16" s="64">
        <f>+'P2 Presupuesto Aprobado-Ejec '!L17</f>
        <v>5286543.63</v>
      </c>
      <c r="L16" s="64">
        <f>+'P2 Presupuesto Aprobado-Ejec '!M17</f>
        <v>5275239.5999999996</v>
      </c>
      <c r="M16" s="63">
        <f>+'P2 Presupuesto Aprobado-Ejec '!N17</f>
        <v>6286054.3799999999</v>
      </c>
      <c r="N16" s="63">
        <f>+'P2 Presupuesto Aprobado-Ejec '!O17</f>
        <v>0</v>
      </c>
      <c r="O16" s="21">
        <f t="shared" si="1"/>
        <v>59129191.039999999</v>
      </c>
    </row>
    <row r="17" spans="2:15">
      <c r="B17" s="3" t="s">
        <v>7</v>
      </c>
      <c r="C17" s="63">
        <f t="shared" ref="C17" si="2">C18+C19+C20+C21+C22+C23+C24+C25+C26</f>
        <v>4421152.7700000005</v>
      </c>
      <c r="D17" s="23">
        <f>D18+D19+D20+D21+D22+D23+D24+D25+D26</f>
        <v>6644553.0600000005</v>
      </c>
      <c r="E17" s="23">
        <f>E18+E19+E20+E21+E22+E23+E24+E25+E26</f>
        <v>6968549.4699999997</v>
      </c>
      <c r="F17" s="63">
        <f>+'P2 Presupuesto Aprobado-Ejec '!G18</f>
        <v>5814086.9500000002</v>
      </c>
      <c r="G17" s="63">
        <f>+'P2 Presupuesto Aprobado-Ejec '!H18</f>
        <v>6048179.879999999</v>
      </c>
      <c r="H17" s="63">
        <f>+'P2 Presupuesto Aprobado-Ejec '!I18</f>
        <v>5998237.5200000005</v>
      </c>
      <c r="I17" s="63">
        <f>+'P2 Presupuesto Aprobado-Ejec '!J18</f>
        <v>10238279.539999999</v>
      </c>
      <c r="J17" s="63">
        <f>+'P2 Presupuesto Aprobado-Ejec '!K18</f>
        <v>6131003.3600000003</v>
      </c>
      <c r="K17" s="63">
        <f>+'P2 Presupuesto Aprobado-Ejec '!L18</f>
        <v>6605696.7599999998</v>
      </c>
      <c r="L17" s="63">
        <f>+'P2 Presupuesto Aprobado-Ejec '!M18</f>
        <v>10466228.930000002</v>
      </c>
      <c r="M17" s="63">
        <f>+'P2 Presupuesto Aprobado-Ejec '!N18</f>
        <v>7470290.3300000001</v>
      </c>
      <c r="N17" s="63">
        <f>+'P2 Presupuesto Aprobado-Ejec '!O18</f>
        <v>0</v>
      </c>
      <c r="O17" s="23">
        <f t="shared" si="1"/>
        <v>76806258.569999993</v>
      </c>
    </row>
    <row r="18" spans="2:15">
      <c r="B18" s="4" t="s">
        <v>8</v>
      </c>
      <c r="C18" s="64">
        <v>637543.42000000004</v>
      </c>
      <c r="D18" s="65">
        <v>755007.14</v>
      </c>
      <c r="E18" s="64">
        <v>789706.69</v>
      </c>
      <c r="F18" s="64">
        <f>+'P2 Presupuesto Aprobado-Ejec '!G19</f>
        <v>722935.17</v>
      </c>
      <c r="G18" s="64">
        <f>+'P2 Presupuesto Aprobado-Ejec '!H19</f>
        <v>979344</v>
      </c>
      <c r="H18" s="64">
        <f>+'P2 Presupuesto Aprobado-Ejec '!I19</f>
        <v>781956.48</v>
      </c>
      <c r="I18" s="64">
        <f>+'P2 Presupuesto Aprobado-Ejec '!J19</f>
        <v>663612.43999999994</v>
      </c>
      <c r="J18" s="64">
        <f>+'P2 Presupuesto Aprobado-Ejec '!K19</f>
        <v>991716.09</v>
      </c>
      <c r="K18" s="64">
        <f>+'P2 Presupuesto Aprobado-Ejec '!L19</f>
        <v>728083.74</v>
      </c>
      <c r="L18" s="64">
        <f>+'P2 Presupuesto Aprobado-Ejec '!M19</f>
        <v>1018225.58</v>
      </c>
      <c r="M18" s="63">
        <f>+'P2 Presupuesto Aprobado-Ejec '!N19</f>
        <v>851172.04</v>
      </c>
      <c r="N18" s="63">
        <f>+'P2 Presupuesto Aprobado-Ejec '!O19</f>
        <v>0</v>
      </c>
      <c r="O18" s="21">
        <f t="shared" si="1"/>
        <v>8919302.7899999991</v>
      </c>
    </row>
    <row r="19" spans="2:15">
      <c r="B19" s="4" t="s">
        <v>9</v>
      </c>
      <c r="C19" s="64">
        <v>329880.42</v>
      </c>
      <c r="D19" s="64">
        <v>3786.8</v>
      </c>
      <c r="E19" s="64">
        <v>129434.82</v>
      </c>
      <c r="F19" s="64">
        <f>+'P2 Presupuesto Aprobado-Ejec '!G20</f>
        <v>0</v>
      </c>
      <c r="G19" s="64">
        <f>+'P2 Presupuesto Aprobado-Ejec '!H20</f>
        <v>79473.16</v>
      </c>
      <c r="H19" s="64">
        <f>+'P2 Presupuesto Aprobado-Ejec '!I20</f>
        <v>162282.10999999999</v>
      </c>
      <c r="I19" s="64">
        <f>+'P2 Presupuesto Aprobado-Ejec '!J20</f>
        <v>90000</v>
      </c>
      <c r="J19" s="64">
        <f>+'P2 Presupuesto Aprobado-Ejec '!K20</f>
        <v>215847.4</v>
      </c>
      <c r="K19" s="64">
        <f>+'P2 Presupuesto Aprobado-Ejec '!L20</f>
        <v>2536</v>
      </c>
      <c r="L19" s="64">
        <f>+'P2 Presupuesto Aprobado-Ejec '!M20</f>
        <v>365531.59</v>
      </c>
      <c r="M19" s="63">
        <f>+'P2 Presupuesto Aprobado-Ejec '!N20</f>
        <v>83536.800000000003</v>
      </c>
      <c r="N19" s="63">
        <f>+'P2 Presupuesto Aprobado-Ejec '!O20</f>
        <v>0</v>
      </c>
      <c r="O19" s="21">
        <f t="shared" si="1"/>
        <v>1462309.1</v>
      </c>
    </row>
    <row r="20" spans="2:15">
      <c r="B20" s="4" t="s">
        <v>10</v>
      </c>
      <c r="C20" s="64">
        <v>0</v>
      </c>
      <c r="D20" s="65">
        <v>142780.47</v>
      </c>
      <c r="E20" s="64">
        <v>219474.19</v>
      </c>
      <c r="F20" s="64">
        <f>+'P2 Presupuesto Aprobado-Ejec '!G21</f>
        <v>255956.35</v>
      </c>
      <c r="G20" s="64">
        <f>+'P2 Presupuesto Aprobado-Ejec '!H21</f>
        <v>186027</v>
      </c>
      <c r="H20" s="64">
        <f>+'P2 Presupuesto Aprobado-Ejec '!I21</f>
        <v>315200.56</v>
      </c>
      <c r="I20" s="64">
        <f>+'P2 Presupuesto Aprobado-Ejec '!J21</f>
        <v>184135</v>
      </c>
      <c r="J20" s="64">
        <f>+'P2 Presupuesto Aprobado-Ejec '!K21</f>
        <v>372189.1</v>
      </c>
      <c r="K20" s="64">
        <f>+'P2 Presupuesto Aprobado-Ejec '!L21</f>
        <v>112008.48</v>
      </c>
      <c r="L20" s="64">
        <f>+'P2 Presupuesto Aprobado-Ejec '!M21</f>
        <v>92270.02</v>
      </c>
      <c r="M20" s="63">
        <f>+'P2 Presupuesto Aprobado-Ejec '!N21</f>
        <v>663203.21</v>
      </c>
      <c r="N20" s="63">
        <f>+'P2 Presupuesto Aprobado-Ejec '!O21</f>
        <v>0</v>
      </c>
      <c r="O20" s="21">
        <f t="shared" si="1"/>
        <v>2543244.38</v>
      </c>
    </row>
    <row r="21" spans="2:15">
      <c r="B21" s="4" t="s">
        <v>11</v>
      </c>
      <c r="C21" s="64">
        <v>2533425.8199999998</v>
      </c>
      <c r="D21" s="65">
        <v>2579545.5</v>
      </c>
      <c r="E21" s="64">
        <v>2625352.2799999998</v>
      </c>
      <c r="F21" s="64">
        <f>+'P2 Presupuesto Aprobado-Ejec '!G22</f>
        <v>2668230</v>
      </c>
      <c r="G21" s="64">
        <f>+'P2 Presupuesto Aprobado-Ejec '!H22</f>
        <v>2794076.61</v>
      </c>
      <c r="H21" s="64">
        <f>+'P2 Presupuesto Aprobado-Ejec '!I22</f>
        <v>2929768.12</v>
      </c>
      <c r="I21" s="64">
        <f>+'P2 Presupuesto Aprobado-Ejec '!J22</f>
        <v>2576731.0099999998</v>
      </c>
      <c r="J21" s="64">
        <f>+'P2 Presupuesto Aprobado-Ejec '!K22</f>
        <v>2531953.4700000002</v>
      </c>
      <c r="K21" s="64">
        <f>+'P2 Presupuesto Aprobado-Ejec '!L22</f>
        <v>3121181.23</v>
      </c>
      <c r="L21" s="64">
        <f>+'P2 Presupuesto Aprobado-Ejec '!M22</f>
        <v>2842428.06</v>
      </c>
      <c r="M21" s="63">
        <f>+'P2 Presupuesto Aprobado-Ejec '!N22</f>
        <v>2734155.47</v>
      </c>
      <c r="N21" s="63">
        <f>+'P2 Presupuesto Aprobado-Ejec '!O22</f>
        <v>0</v>
      </c>
      <c r="O21" s="21">
        <f t="shared" si="1"/>
        <v>29936847.569999993</v>
      </c>
    </row>
    <row r="22" spans="2:15">
      <c r="B22" s="4" t="s">
        <v>12</v>
      </c>
      <c r="C22" s="64">
        <v>0</v>
      </c>
      <c r="D22" s="72">
        <v>0</v>
      </c>
      <c r="E22" s="64">
        <v>1370062.19</v>
      </c>
      <c r="F22" s="64">
        <f>+'P2 Presupuesto Aprobado-Ejec '!G23</f>
        <v>125930</v>
      </c>
      <c r="G22" s="64">
        <f>+'P2 Presupuesto Aprobado-Ejec '!H23</f>
        <v>870486</v>
      </c>
      <c r="H22" s="64">
        <f>+'P2 Presupuesto Aprobado-Ejec '!I23</f>
        <v>654907.93000000005</v>
      </c>
      <c r="I22" s="64">
        <f>+'P2 Presupuesto Aprobado-Ejec '!J23</f>
        <v>5300255.53</v>
      </c>
      <c r="J22" s="64">
        <f>+'P2 Presupuesto Aprobado-Ejec '!K23</f>
        <v>0</v>
      </c>
      <c r="K22" s="64">
        <f>+'P2 Presupuesto Aprobado-Ejec '!L23</f>
        <v>0</v>
      </c>
      <c r="L22" s="64">
        <f>+'P2 Presupuesto Aprobado-Ejec '!M23</f>
        <v>393216.57</v>
      </c>
      <c r="M22" s="63">
        <f>+'P2 Presupuesto Aprobado-Ejec '!N23</f>
        <v>1410677.73</v>
      </c>
      <c r="N22" s="63">
        <f>+'P2 Presupuesto Aprobado-Ejec '!O23</f>
        <v>0</v>
      </c>
      <c r="O22" s="21">
        <f t="shared" si="1"/>
        <v>10125535.950000001</v>
      </c>
    </row>
    <row r="23" spans="2:15">
      <c r="B23" s="4" t="s">
        <v>13</v>
      </c>
      <c r="C23" s="64">
        <v>901777.11</v>
      </c>
      <c r="D23" s="65">
        <v>893327.03</v>
      </c>
      <c r="E23" s="64">
        <v>888623.18</v>
      </c>
      <c r="F23" s="64">
        <f>+'P2 Presupuesto Aprobado-Ejec '!G24</f>
        <v>1798827.26</v>
      </c>
      <c r="G23" s="64">
        <f>+'P2 Presupuesto Aprobado-Ejec '!H24</f>
        <v>887574.47</v>
      </c>
      <c r="H23" s="64">
        <f>+'P2 Presupuesto Aprobado-Ejec '!I24</f>
        <v>866091.85</v>
      </c>
      <c r="I23" s="64">
        <f>+'P2 Presupuesto Aprobado-Ejec '!J24</f>
        <v>915203.01</v>
      </c>
      <c r="J23" s="64">
        <f>+'P2 Presupuesto Aprobado-Ejec '!K24</f>
        <v>896139.19</v>
      </c>
      <c r="K23" s="64">
        <f>+'P2 Presupuesto Aprobado-Ejec '!L24</f>
        <v>879411.15</v>
      </c>
      <c r="L23" s="64">
        <f>+'P2 Presupuesto Aprobado-Ejec '!M24</f>
        <v>884628.32</v>
      </c>
      <c r="M23" s="63">
        <f>+'P2 Presupuesto Aprobado-Ejec '!N24</f>
        <v>1508988.23</v>
      </c>
      <c r="N23" s="63">
        <f>+'P2 Presupuesto Aprobado-Ejec '!O24</f>
        <v>0</v>
      </c>
      <c r="O23" s="21">
        <f t="shared" si="1"/>
        <v>11320590.800000001</v>
      </c>
    </row>
    <row r="24" spans="2:15">
      <c r="B24" s="4" t="s">
        <v>14</v>
      </c>
      <c r="C24" s="64">
        <v>0</v>
      </c>
      <c r="D24" s="64">
        <v>1294547.4099999999</v>
      </c>
      <c r="E24" s="64">
        <v>48897.83</v>
      </c>
      <c r="F24" s="64">
        <f>+'P2 Presupuesto Aprobado-Ejec '!G25</f>
        <v>14350.13</v>
      </c>
      <c r="G24" s="64">
        <f>+'P2 Presupuesto Aprobado-Ejec '!H25</f>
        <v>65530.11</v>
      </c>
      <c r="H24" s="64">
        <f>+'P2 Presupuesto Aprobado-Ejec '!I25</f>
        <v>107279.37</v>
      </c>
      <c r="I24" s="64">
        <f>+'P2 Presupuesto Aprobado-Ejec '!J25</f>
        <v>209945.66</v>
      </c>
      <c r="J24" s="64">
        <f>+'P2 Presupuesto Aprobado-Ejec '!K25</f>
        <v>425247.91</v>
      </c>
      <c r="K24" s="64">
        <f>+'P2 Presupuesto Aprobado-Ejec '!L25</f>
        <v>29607.41</v>
      </c>
      <c r="L24" s="64">
        <f>+'P2 Presupuesto Aprobado-Ejec '!M25</f>
        <v>239504.69</v>
      </c>
      <c r="M24" s="63">
        <f>+'P2 Presupuesto Aprobado-Ejec '!N25</f>
        <v>25645</v>
      </c>
      <c r="N24" s="63">
        <f>+'P2 Presupuesto Aprobado-Ejec '!O25</f>
        <v>0</v>
      </c>
      <c r="O24" s="21">
        <f t="shared" si="1"/>
        <v>2460555.52</v>
      </c>
    </row>
    <row r="25" spans="2:15">
      <c r="B25" s="4" t="s">
        <v>15</v>
      </c>
      <c r="C25" s="64">
        <v>0</v>
      </c>
      <c r="D25" s="64">
        <v>627879.71</v>
      </c>
      <c r="E25" s="64">
        <v>116867.2</v>
      </c>
      <c r="F25" s="64">
        <f>+'P2 Presupuesto Aprobado-Ejec '!G26</f>
        <v>44430.32</v>
      </c>
      <c r="G25" s="64">
        <f>+'P2 Presupuesto Aprobado-Ejec '!H26</f>
        <v>13404.81</v>
      </c>
      <c r="H25" s="64">
        <f>+'P2 Presupuesto Aprobado-Ejec '!I26</f>
        <v>110580.44</v>
      </c>
      <c r="I25" s="64">
        <f>+'P2 Presupuesto Aprobado-Ejec '!J26</f>
        <v>82763.69</v>
      </c>
      <c r="J25" s="64">
        <f>+'P2 Presupuesto Aprobado-Ejec '!K26</f>
        <v>200570.2</v>
      </c>
      <c r="K25" s="64">
        <f>+'P2 Presupuesto Aprobado-Ejec '!L26</f>
        <v>1516610.15</v>
      </c>
      <c r="L25" s="64">
        <f>+'P2 Presupuesto Aprobado-Ejec '!M26</f>
        <v>4426939.8</v>
      </c>
      <c r="M25" s="63">
        <f>+'P2 Presupuesto Aprobado-Ejec '!N26</f>
        <v>141383.54999999999</v>
      </c>
      <c r="N25" s="63">
        <f>+'P2 Presupuesto Aprobado-Ejec '!O26</f>
        <v>0</v>
      </c>
      <c r="O25" s="21">
        <f t="shared" si="1"/>
        <v>7281429.8699999992</v>
      </c>
    </row>
    <row r="26" spans="2:15">
      <c r="B26" s="4" t="s">
        <v>16</v>
      </c>
      <c r="C26" s="64">
        <v>18526</v>
      </c>
      <c r="D26" s="64">
        <v>347679</v>
      </c>
      <c r="E26" s="64">
        <v>780131.09</v>
      </c>
      <c r="F26" s="64">
        <f>+'P2 Presupuesto Aprobado-Ejec '!G27</f>
        <v>183427.72</v>
      </c>
      <c r="G26" s="64">
        <f>+'P2 Presupuesto Aprobado-Ejec '!H27</f>
        <v>172263.72</v>
      </c>
      <c r="H26" s="64">
        <f>+'P2 Presupuesto Aprobado-Ejec '!I27</f>
        <v>70170.66</v>
      </c>
      <c r="I26" s="64">
        <f>+'P2 Presupuesto Aprobado-Ejec '!J27</f>
        <v>215633.2</v>
      </c>
      <c r="J26" s="64">
        <f>+'P2 Presupuesto Aprobado-Ejec '!K27</f>
        <v>497340</v>
      </c>
      <c r="K26" s="64">
        <f>+'P2 Presupuesto Aprobado-Ejec '!L27</f>
        <v>216258.6</v>
      </c>
      <c r="L26" s="64">
        <f>+'P2 Presupuesto Aprobado-Ejec '!M27</f>
        <v>203484.3</v>
      </c>
      <c r="M26" s="63">
        <f>+'P2 Presupuesto Aprobado-Ejec '!N27</f>
        <v>51528.3</v>
      </c>
      <c r="N26" s="63">
        <f>+'P2 Presupuesto Aprobado-Ejec '!O27</f>
        <v>0</v>
      </c>
      <c r="O26" s="21">
        <f t="shared" si="1"/>
        <v>2756442.5899999994</v>
      </c>
    </row>
    <row r="27" spans="2:15">
      <c r="B27" s="3" t="s">
        <v>17</v>
      </c>
      <c r="C27" s="63">
        <f t="shared" ref="C27" si="3">C28+C29+C30+C31+C32+C33+C34+C35+C36</f>
        <v>21202.7</v>
      </c>
      <c r="D27" s="23">
        <f>D28+D29+D30+D31+D32+D33+D34+D35+D36</f>
        <v>707026.72000000009</v>
      </c>
      <c r="E27" s="23">
        <f>E28+E29+E30+E31+E32+E33+E34+E35+E36</f>
        <v>702114.07000000007</v>
      </c>
      <c r="F27" s="63">
        <f>+'P2 Presupuesto Aprobado-Ejec '!G28</f>
        <v>674571.88</v>
      </c>
      <c r="G27" s="63">
        <f>+'P2 Presupuesto Aprobado-Ejec '!H28</f>
        <v>876531.97</v>
      </c>
      <c r="H27" s="63">
        <f>+'P2 Presupuesto Aprobado-Ejec '!I28</f>
        <v>955956.07000000007</v>
      </c>
      <c r="I27" s="63">
        <f>+'P2 Presupuesto Aprobado-Ejec '!J28</f>
        <v>1233590.04</v>
      </c>
      <c r="J27" s="63">
        <f>+'P2 Presupuesto Aprobado-Ejec '!K28</f>
        <v>2072134.76</v>
      </c>
      <c r="K27" s="63">
        <f>+'P2 Presupuesto Aprobado-Ejec '!L28</f>
        <v>1932389.74</v>
      </c>
      <c r="L27" s="63">
        <f>+'P2 Presupuesto Aprobado-Ejec '!M28</f>
        <v>589672.58000000007</v>
      </c>
      <c r="M27" s="63">
        <f>+'P2 Presupuesto Aprobado-Ejec '!N28</f>
        <v>844025.73</v>
      </c>
      <c r="N27" s="63">
        <f>+'P2 Presupuesto Aprobado-Ejec '!O28</f>
        <v>0</v>
      </c>
      <c r="O27" s="23">
        <f t="shared" si="1"/>
        <v>10609216.26</v>
      </c>
    </row>
    <row r="28" spans="2:15">
      <c r="B28" s="4" t="s">
        <v>18</v>
      </c>
      <c r="C28" s="64">
        <v>9810</v>
      </c>
      <c r="D28" s="65">
        <v>209928.42</v>
      </c>
      <c r="E28" s="64">
        <v>18889.5</v>
      </c>
      <c r="F28" s="64">
        <f>+'P2 Presupuesto Aprobado-Ejec '!G29</f>
        <v>11097</v>
      </c>
      <c r="G28" s="64">
        <f>+'P2 Presupuesto Aprobado-Ejec '!H29</f>
        <v>39413.94</v>
      </c>
      <c r="H28" s="64">
        <f>+'P2 Presupuesto Aprobado-Ejec '!I29</f>
        <v>282106.81</v>
      </c>
      <c r="I28" s="64">
        <f>+'P2 Presupuesto Aprobado-Ejec '!J29</f>
        <v>17636.95</v>
      </c>
      <c r="J28" s="64">
        <f>+'P2 Presupuesto Aprobado-Ejec '!K29</f>
        <v>29738.639999999999</v>
      </c>
      <c r="K28" s="64">
        <f>+'P2 Presupuesto Aprobado-Ejec '!L29</f>
        <v>330994.28000000003</v>
      </c>
      <c r="L28" s="64">
        <f>+'P2 Presupuesto Aprobado-Ejec '!M29</f>
        <v>165856.04</v>
      </c>
      <c r="M28" s="63">
        <f>+'P2 Presupuesto Aprobado-Ejec '!N29</f>
        <v>210629.28</v>
      </c>
      <c r="N28" s="63">
        <f>+'P2 Presupuesto Aprobado-Ejec '!O29</f>
        <v>0</v>
      </c>
      <c r="O28" s="21">
        <f t="shared" si="1"/>
        <v>1326100.8599999999</v>
      </c>
    </row>
    <row r="29" spans="2:15">
      <c r="B29" s="4" t="s">
        <v>19</v>
      </c>
      <c r="C29" s="64">
        <v>0</v>
      </c>
      <c r="D29" s="64">
        <v>0</v>
      </c>
      <c r="E29" s="64">
        <v>0</v>
      </c>
      <c r="F29" s="64">
        <f>+'P2 Presupuesto Aprobado-Ejec '!G30</f>
        <v>0</v>
      </c>
      <c r="G29" s="64">
        <f>+'P2 Presupuesto Aprobado-Ejec '!H30</f>
        <v>15812</v>
      </c>
      <c r="H29" s="64">
        <f>+'P2 Presupuesto Aprobado-Ejec '!I30</f>
        <v>137974</v>
      </c>
      <c r="I29" s="64">
        <f>+'P2 Presupuesto Aprobado-Ejec '!J30</f>
        <v>0</v>
      </c>
      <c r="J29" s="64">
        <f>+'P2 Presupuesto Aprobado-Ejec '!K30</f>
        <v>137401.60000000001</v>
      </c>
      <c r="K29" s="64">
        <f>+'P2 Presupuesto Aprobado-Ejec '!L30</f>
        <v>6868.6</v>
      </c>
      <c r="L29" s="64">
        <f>+'P2 Presupuesto Aprobado-Ejec '!M30</f>
        <v>8035.84</v>
      </c>
      <c r="M29" s="63">
        <f>+'P2 Presupuesto Aprobado-Ejec '!N30</f>
        <v>8618.76</v>
      </c>
      <c r="N29" s="63">
        <f>+'P2 Presupuesto Aprobado-Ejec '!O30</f>
        <v>0</v>
      </c>
      <c r="O29" s="21">
        <f t="shared" si="1"/>
        <v>314710.8</v>
      </c>
    </row>
    <row r="30" spans="2:15">
      <c r="B30" s="4" t="s">
        <v>20</v>
      </c>
      <c r="C30" s="64">
        <v>0</v>
      </c>
      <c r="D30" s="64">
        <v>8126.95</v>
      </c>
      <c r="E30" s="64">
        <v>145237.82999999999</v>
      </c>
      <c r="F30" s="64">
        <f>+'P2 Presupuesto Aprobado-Ejec '!G31</f>
        <v>176640.43</v>
      </c>
      <c r="G30" s="64">
        <f>+'P2 Presupuesto Aprobado-Ejec '!H31</f>
        <v>222507.62</v>
      </c>
      <c r="H30" s="64">
        <f>+'P2 Presupuesto Aprobado-Ejec '!I31</f>
        <v>15019.88</v>
      </c>
      <c r="I30" s="64">
        <f>+'P2 Presupuesto Aprobado-Ejec '!J31</f>
        <v>128146.15</v>
      </c>
      <c r="J30" s="64">
        <f>+'P2 Presupuesto Aprobado-Ejec '!K31</f>
        <v>177939.44</v>
      </c>
      <c r="K30" s="64">
        <f>+'P2 Presupuesto Aprobado-Ejec '!L31</f>
        <v>197052</v>
      </c>
      <c r="L30" s="64">
        <f>+'P2 Presupuesto Aprobado-Ejec '!M31</f>
        <v>10284.129999999999</v>
      </c>
      <c r="M30" s="63">
        <f>+'P2 Presupuesto Aprobado-Ejec '!N31</f>
        <v>133452</v>
      </c>
      <c r="N30" s="63">
        <f>+'P2 Presupuesto Aprobado-Ejec '!O31</f>
        <v>0</v>
      </c>
      <c r="O30" s="21">
        <f t="shared" si="1"/>
        <v>1214406.43</v>
      </c>
    </row>
    <row r="31" spans="2:15">
      <c r="B31" s="4" t="s">
        <v>21</v>
      </c>
      <c r="C31" s="64">
        <v>10903</v>
      </c>
      <c r="D31" s="64">
        <v>0</v>
      </c>
      <c r="E31" s="64">
        <v>0</v>
      </c>
      <c r="F31" s="64">
        <f>+'P2 Presupuesto Aprobado-Ejec '!G32</f>
        <v>0</v>
      </c>
      <c r="G31" s="64">
        <f>+'P2 Presupuesto Aprobado-Ejec '!H32</f>
        <v>0</v>
      </c>
      <c r="H31" s="64">
        <f>+'P2 Presupuesto Aprobado-Ejec '!I32</f>
        <v>2553.31</v>
      </c>
      <c r="I31" s="64">
        <f>+'P2 Presupuesto Aprobado-Ejec '!J32</f>
        <v>0</v>
      </c>
      <c r="J31" s="64">
        <f>+'P2 Presupuesto Aprobado-Ejec '!K32</f>
        <v>0</v>
      </c>
      <c r="K31" s="64">
        <f>+'P2 Presupuesto Aprobado-Ejec '!L32</f>
        <v>0</v>
      </c>
      <c r="L31" s="64">
        <f>+'P2 Presupuesto Aprobado-Ejec '!M32</f>
        <v>469.24</v>
      </c>
      <c r="M31" s="63">
        <f>+'P2 Presupuesto Aprobado-Ejec '!N32</f>
        <v>0</v>
      </c>
      <c r="N31" s="63">
        <f>+'P2 Presupuesto Aprobado-Ejec '!O32</f>
        <v>0</v>
      </c>
      <c r="O31" s="64">
        <v>0</v>
      </c>
    </row>
    <row r="32" spans="2:15">
      <c r="B32" s="4" t="s">
        <v>22</v>
      </c>
      <c r="C32" s="64">
        <v>0</v>
      </c>
      <c r="D32" s="64">
        <v>2600.19</v>
      </c>
      <c r="E32" s="64">
        <v>1170.26</v>
      </c>
      <c r="F32" s="64">
        <f>+'P2 Presupuesto Aprobado-Ejec '!G33</f>
        <v>39180.75</v>
      </c>
      <c r="G32" s="64">
        <f>+'P2 Presupuesto Aprobado-Ejec '!H33</f>
        <v>99035.31</v>
      </c>
      <c r="H32" s="64">
        <f>+'P2 Presupuesto Aprobado-Ejec '!I33</f>
        <v>8412.2000000000007</v>
      </c>
      <c r="I32" s="64">
        <f>+'P2 Presupuesto Aprobado-Ejec '!J33</f>
        <v>11307.36</v>
      </c>
      <c r="J32" s="64">
        <f>+'P2 Presupuesto Aprobado-Ejec '!K33</f>
        <v>5105.26</v>
      </c>
      <c r="K32" s="64">
        <f>+'P2 Presupuesto Aprobado-Ejec '!L33</f>
        <v>5880.02</v>
      </c>
      <c r="L32" s="64">
        <f>+'P2 Presupuesto Aprobado-Ejec '!M33</f>
        <v>14746.5</v>
      </c>
      <c r="M32" s="63">
        <f>+'P2 Presupuesto Aprobado-Ejec '!N33</f>
        <v>11008.25</v>
      </c>
      <c r="N32" s="63">
        <f>+'P2 Presupuesto Aprobado-Ejec '!O33</f>
        <v>0</v>
      </c>
      <c r="O32" s="21">
        <f>SUM(C32:N32)</f>
        <v>198446.1</v>
      </c>
    </row>
    <row r="33" spans="2:15">
      <c r="B33" s="4" t="s">
        <v>23</v>
      </c>
      <c r="C33" s="64">
        <v>0</v>
      </c>
      <c r="D33" s="64">
        <v>2383.25</v>
      </c>
      <c r="E33" s="64">
        <v>3889.79</v>
      </c>
      <c r="F33" s="64">
        <f>+'P2 Presupuesto Aprobado-Ejec '!G34</f>
        <v>24463.87</v>
      </c>
      <c r="G33" s="64">
        <f>+'P2 Presupuesto Aprobado-Ejec '!H34</f>
        <v>5729.97</v>
      </c>
      <c r="H33" s="64">
        <f>+'P2 Presupuesto Aprobado-Ejec '!I34</f>
        <v>10992.2</v>
      </c>
      <c r="I33" s="64">
        <f>+'P2 Presupuesto Aprobado-Ejec '!J34</f>
        <v>1270</v>
      </c>
      <c r="J33" s="64">
        <f>+'P2 Presupuesto Aprobado-Ejec '!K34</f>
        <v>26040.42</v>
      </c>
      <c r="K33" s="64">
        <f>+'P2 Presupuesto Aprobado-Ejec '!L34</f>
        <v>3870</v>
      </c>
      <c r="L33" s="64">
        <f>+'P2 Presupuesto Aprobado-Ejec '!M34</f>
        <v>5316.09</v>
      </c>
      <c r="M33" s="63">
        <f>+'P2 Presupuesto Aprobado-Ejec '!N34</f>
        <v>1572</v>
      </c>
      <c r="N33" s="63">
        <f>+'P2 Presupuesto Aprobado-Ejec '!O34</f>
        <v>0</v>
      </c>
      <c r="O33" s="21">
        <f>SUM(C33:N33)</f>
        <v>85527.59</v>
      </c>
    </row>
    <row r="34" spans="2:15">
      <c r="B34" s="4" t="s">
        <v>24</v>
      </c>
      <c r="C34" s="64"/>
      <c r="D34" s="65">
        <v>355937.87</v>
      </c>
      <c r="E34" s="64">
        <v>268903.40000000002</v>
      </c>
      <c r="F34" s="64">
        <f>+'P2 Presupuesto Aprobado-Ejec '!G35</f>
        <v>306694.32</v>
      </c>
      <c r="G34" s="64">
        <f>+'P2 Presupuesto Aprobado-Ejec '!H35</f>
        <v>290433.73</v>
      </c>
      <c r="H34" s="64">
        <f>+'P2 Presupuesto Aprobado-Ejec '!I35</f>
        <v>301226</v>
      </c>
      <c r="I34" s="64">
        <f>+'P2 Presupuesto Aprobado-Ejec '!J35</f>
        <v>317760.53000000003</v>
      </c>
      <c r="J34" s="64">
        <f>+'P2 Presupuesto Aprobado-Ejec '!K35</f>
        <v>327276.15000000002</v>
      </c>
      <c r="K34" s="64">
        <f>+'P2 Presupuesto Aprobado-Ejec '!L35</f>
        <v>323471.09999999998</v>
      </c>
      <c r="L34" s="64">
        <f>+'P2 Presupuesto Aprobado-Ejec '!M35</f>
        <v>264577.56</v>
      </c>
      <c r="M34" s="63">
        <f>+'P2 Presupuesto Aprobado-Ejec '!N35</f>
        <v>294288.93</v>
      </c>
      <c r="N34" s="63">
        <f>+'P2 Presupuesto Aprobado-Ejec '!O35</f>
        <v>0</v>
      </c>
      <c r="O34" s="21">
        <f>SUM(C34:N34)</f>
        <v>3050569.5900000003</v>
      </c>
    </row>
    <row r="35" spans="2:15">
      <c r="B35" s="4" t="s">
        <v>25</v>
      </c>
      <c r="C35" s="64">
        <v>0</v>
      </c>
      <c r="D35" s="64">
        <v>0</v>
      </c>
      <c r="E35" s="64">
        <v>0</v>
      </c>
      <c r="F35" s="63">
        <f>+'P2 Presupuesto Aprobado-Ejec '!G36</f>
        <v>0</v>
      </c>
      <c r="G35" s="64">
        <f>+'P2 Presupuesto Aprobado-Ejec '!H36</f>
        <v>0</v>
      </c>
      <c r="H35" s="64">
        <f>+'P2 Presupuesto Aprobado-Ejec '!I36</f>
        <v>0</v>
      </c>
      <c r="I35" s="64">
        <f>+'P2 Presupuesto Aprobado-Ejec '!J36</f>
        <v>0</v>
      </c>
      <c r="J35" s="64">
        <f>+'P2 Presupuesto Aprobado-Ejec '!K36</f>
        <v>0</v>
      </c>
      <c r="K35" s="64">
        <f>+'P2 Presupuesto Aprobado-Ejec '!L36</f>
        <v>0</v>
      </c>
      <c r="L35" s="64">
        <f>+'P2 Presupuesto Aprobado-Ejec '!M36</f>
        <v>0</v>
      </c>
      <c r="M35" s="63">
        <f>+'P2 Presupuesto Aprobado-Ejec '!N36</f>
        <v>0</v>
      </c>
      <c r="N35" s="63">
        <f>+'P2 Presupuesto Aprobado-Ejec '!O36</f>
        <v>0</v>
      </c>
      <c r="O35" s="64">
        <v>0</v>
      </c>
    </row>
    <row r="36" spans="2:15">
      <c r="B36" s="4" t="s">
        <v>26</v>
      </c>
      <c r="C36" s="64">
        <v>489.7</v>
      </c>
      <c r="D36" s="64">
        <v>128050.04</v>
      </c>
      <c r="E36" s="64">
        <v>264023.28999999998</v>
      </c>
      <c r="F36" s="64">
        <f>+'P2 Presupuesto Aprobado-Ejec '!G37</f>
        <v>116495.51</v>
      </c>
      <c r="G36" s="64">
        <f>+'P2 Presupuesto Aprobado-Ejec '!H37</f>
        <v>203599.4</v>
      </c>
      <c r="H36" s="64">
        <f>+'P2 Presupuesto Aprobado-Ejec '!I37</f>
        <v>197671.67</v>
      </c>
      <c r="I36" s="64">
        <f>+'P2 Presupuesto Aprobado-Ejec '!J37</f>
        <v>757469.05</v>
      </c>
      <c r="J36" s="64">
        <f>+'P2 Presupuesto Aprobado-Ejec '!K37</f>
        <v>1368633.25</v>
      </c>
      <c r="K36" s="64">
        <f>+'P2 Presupuesto Aprobado-Ejec '!L37</f>
        <v>1064253.74</v>
      </c>
      <c r="L36" s="64">
        <f>+'P2 Presupuesto Aprobado-Ejec '!M37</f>
        <v>103173.19</v>
      </c>
      <c r="M36" s="63">
        <f>+'P2 Presupuesto Aprobado-Ejec '!N37</f>
        <v>184456.51</v>
      </c>
      <c r="N36" s="63">
        <f>+'P2 Presupuesto Aprobado-Ejec '!O37</f>
        <v>0</v>
      </c>
      <c r="O36" s="21">
        <f>SUM(C36:N36)</f>
        <v>4388315.3500000006</v>
      </c>
    </row>
    <row r="37" spans="2:15">
      <c r="B37" s="3" t="s">
        <v>27</v>
      </c>
      <c r="C37" s="64"/>
      <c r="D37" s="65"/>
      <c r="E37" s="64"/>
      <c r="F37" s="63">
        <f>+'P2 Presupuesto Aprobado-Ejec '!G38</f>
        <v>0</v>
      </c>
      <c r="G37" s="63">
        <f>+'P2 Presupuesto Aprobado-Ejec '!H38</f>
        <v>0</v>
      </c>
      <c r="H37" s="63">
        <f>+'P2 Presupuesto Aprobado-Ejec '!I38</f>
        <v>0</v>
      </c>
      <c r="I37" s="63">
        <f>+'P2 Presupuesto Aprobado-Ejec '!J38</f>
        <v>0</v>
      </c>
      <c r="J37" s="63">
        <f>+'P2 Presupuesto Aprobado-Ejec '!K38</f>
        <v>0</v>
      </c>
      <c r="K37" s="63">
        <f>+'P2 Presupuesto Aprobado-Ejec '!L38</f>
        <v>0</v>
      </c>
      <c r="L37" s="64">
        <f>+'P2 Presupuesto Aprobado-Ejec '!M38</f>
        <v>0</v>
      </c>
      <c r="M37" s="63">
        <f>+'P2 Presupuesto Aprobado-Ejec '!N38</f>
        <v>9830.52</v>
      </c>
      <c r="N37" s="63">
        <f>+'P2 Presupuesto Aprobado-Ejec '!O38</f>
        <v>0</v>
      </c>
      <c r="O37" s="21"/>
    </row>
    <row r="38" spans="2:15">
      <c r="B38" s="4" t="s">
        <v>28</v>
      </c>
      <c r="C38" s="64"/>
      <c r="D38" s="65"/>
      <c r="E38" s="64">
        <v>0</v>
      </c>
      <c r="F38" s="63">
        <f>+'P2 Presupuesto Aprobado-Ejec '!G39</f>
        <v>0</v>
      </c>
      <c r="G38" s="63">
        <f>+'P2 Presupuesto Aprobado-Ejec '!H39</f>
        <v>0</v>
      </c>
      <c r="H38" s="63">
        <f>+'P2 Presupuesto Aprobado-Ejec '!I39</f>
        <v>0</v>
      </c>
      <c r="I38" s="63">
        <f>+'P2 Presupuesto Aprobado-Ejec '!J39</f>
        <v>0</v>
      </c>
      <c r="J38" s="63">
        <f>+'P2 Presupuesto Aprobado-Ejec '!K39</f>
        <v>0</v>
      </c>
      <c r="K38" s="63">
        <f>+'P2 Presupuesto Aprobado-Ejec '!L39</f>
        <v>0</v>
      </c>
      <c r="L38" s="64">
        <f>+'P2 Presupuesto Aprobado-Ejec '!M39</f>
        <v>0</v>
      </c>
      <c r="M38" s="63">
        <f>+'P2 Presupuesto Aprobado-Ejec '!N39</f>
        <v>0</v>
      </c>
      <c r="N38" s="63">
        <f>+'P2 Presupuesto Aprobado-Ejec '!O39</f>
        <v>0</v>
      </c>
      <c r="O38" s="64">
        <v>0</v>
      </c>
    </row>
    <row r="39" spans="2:15">
      <c r="B39" s="4" t="s">
        <v>29</v>
      </c>
      <c r="C39" s="64"/>
      <c r="D39" s="65"/>
      <c r="E39" s="64">
        <v>0</v>
      </c>
      <c r="F39" s="63">
        <f>+'P2 Presupuesto Aprobado-Ejec '!G40</f>
        <v>0</v>
      </c>
      <c r="G39" s="63">
        <f>+'P2 Presupuesto Aprobado-Ejec '!H40</f>
        <v>0</v>
      </c>
      <c r="H39" s="63">
        <f>+'P2 Presupuesto Aprobado-Ejec '!I40</f>
        <v>0</v>
      </c>
      <c r="I39" s="63">
        <f>+'P2 Presupuesto Aprobado-Ejec '!J40</f>
        <v>0</v>
      </c>
      <c r="J39" s="63">
        <f>+'P2 Presupuesto Aprobado-Ejec '!K40</f>
        <v>0</v>
      </c>
      <c r="K39" s="63">
        <f>+'P2 Presupuesto Aprobado-Ejec '!L40</f>
        <v>0</v>
      </c>
      <c r="L39" s="64">
        <f>+'P2 Presupuesto Aprobado-Ejec '!M40</f>
        <v>0</v>
      </c>
      <c r="M39" s="63">
        <f>+'P2 Presupuesto Aprobado-Ejec '!N40</f>
        <v>0</v>
      </c>
      <c r="N39" s="63">
        <f>+'P2 Presupuesto Aprobado-Ejec '!O40</f>
        <v>0</v>
      </c>
      <c r="O39" s="64">
        <v>0</v>
      </c>
    </row>
    <row r="40" spans="2:15">
      <c r="B40" s="4" t="s">
        <v>30</v>
      </c>
      <c r="C40" s="64"/>
      <c r="D40" s="65"/>
      <c r="E40" s="64">
        <v>0</v>
      </c>
      <c r="F40" s="63">
        <f>+'P2 Presupuesto Aprobado-Ejec '!G41</f>
        <v>0</v>
      </c>
      <c r="G40" s="63">
        <f>+'P2 Presupuesto Aprobado-Ejec '!H41</f>
        <v>0</v>
      </c>
      <c r="H40" s="63">
        <f>+'P2 Presupuesto Aprobado-Ejec '!I41</f>
        <v>0</v>
      </c>
      <c r="I40" s="63">
        <f>+'P2 Presupuesto Aprobado-Ejec '!J41</f>
        <v>0</v>
      </c>
      <c r="J40" s="63">
        <f>+'P2 Presupuesto Aprobado-Ejec '!K41</f>
        <v>0</v>
      </c>
      <c r="K40" s="63">
        <f>+'P2 Presupuesto Aprobado-Ejec '!L41</f>
        <v>0</v>
      </c>
      <c r="L40" s="64">
        <f>+'P2 Presupuesto Aprobado-Ejec '!M41</f>
        <v>0</v>
      </c>
      <c r="M40" s="63">
        <f>+'P2 Presupuesto Aprobado-Ejec '!N41</f>
        <v>0</v>
      </c>
      <c r="N40" s="63">
        <f>+'P2 Presupuesto Aprobado-Ejec '!O41</f>
        <v>0</v>
      </c>
      <c r="O40" s="64">
        <v>0</v>
      </c>
    </row>
    <row r="41" spans="2:15">
      <c r="B41" s="4" t="s">
        <v>31</v>
      </c>
      <c r="C41" s="64"/>
      <c r="D41" s="65"/>
      <c r="E41" s="64">
        <v>0</v>
      </c>
      <c r="F41" s="63">
        <f>+'P2 Presupuesto Aprobado-Ejec '!G42</f>
        <v>0</v>
      </c>
      <c r="G41" s="63">
        <f>+'P2 Presupuesto Aprobado-Ejec '!H42</f>
        <v>0</v>
      </c>
      <c r="H41" s="63">
        <f>+'P2 Presupuesto Aprobado-Ejec '!I42</f>
        <v>0</v>
      </c>
      <c r="I41" s="63">
        <f>+'P2 Presupuesto Aprobado-Ejec '!J42</f>
        <v>0</v>
      </c>
      <c r="J41" s="63">
        <f>+'P2 Presupuesto Aprobado-Ejec '!K42</f>
        <v>0</v>
      </c>
      <c r="K41" s="63">
        <f>+'P2 Presupuesto Aprobado-Ejec '!L42</f>
        <v>0</v>
      </c>
      <c r="L41" s="64">
        <f>+'P2 Presupuesto Aprobado-Ejec '!M42</f>
        <v>0</v>
      </c>
      <c r="M41" s="63">
        <f>+'P2 Presupuesto Aprobado-Ejec '!N42</f>
        <v>0</v>
      </c>
      <c r="N41" s="63">
        <f>+'P2 Presupuesto Aprobado-Ejec '!O42</f>
        <v>0</v>
      </c>
      <c r="O41" s="64">
        <v>0</v>
      </c>
    </row>
    <row r="42" spans="2:15">
      <c r="B42" s="4" t="s">
        <v>32</v>
      </c>
      <c r="C42" s="64"/>
      <c r="D42" s="65"/>
      <c r="E42" s="64">
        <v>0</v>
      </c>
      <c r="F42" s="63">
        <f>+'P2 Presupuesto Aprobado-Ejec '!G43</f>
        <v>0</v>
      </c>
      <c r="G42" s="63">
        <f>+'P2 Presupuesto Aprobado-Ejec '!H43</f>
        <v>0</v>
      </c>
      <c r="H42" s="63">
        <f>+'P2 Presupuesto Aprobado-Ejec '!I43</f>
        <v>0</v>
      </c>
      <c r="I42" s="63">
        <f>+'P2 Presupuesto Aprobado-Ejec '!J43</f>
        <v>0</v>
      </c>
      <c r="J42" s="63">
        <f>+'P2 Presupuesto Aprobado-Ejec '!K43</f>
        <v>0</v>
      </c>
      <c r="K42" s="63">
        <f>+'P2 Presupuesto Aprobado-Ejec '!L43</f>
        <v>0</v>
      </c>
      <c r="L42" s="64">
        <f>+'P2 Presupuesto Aprobado-Ejec '!M43</f>
        <v>0</v>
      </c>
      <c r="M42" s="63">
        <f>+'P2 Presupuesto Aprobado-Ejec '!N43</f>
        <v>0</v>
      </c>
      <c r="N42" s="63">
        <f>+'P2 Presupuesto Aprobado-Ejec '!O43</f>
        <v>0</v>
      </c>
      <c r="O42" s="64">
        <v>0</v>
      </c>
    </row>
    <row r="43" spans="2:15">
      <c r="B43" s="4" t="s">
        <v>33</v>
      </c>
      <c r="C43" s="64"/>
      <c r="D43" s="65"/>
      <c r="E43" s="64">
        <v>0</v>
      </c>
      <c r="F43" s="63">
        <f>+'P2 Presupuesto Aprobado-Ejec '!G44</f>
        <v>0</v>
      </c>
      <c r="G43" s="63">
        <f>+'P2 Presupuesto Aprobado-Ejec '!H44</f>
        <v>0</v>
      </c>
      <c r="H43" s="63">
        <f>+'P2 Presupuesto Aprobado-Ejec '!I44</f>
        <v>0</v>
      </c>
      <c r="I43" s="63">
        <f>+'P2 Presupuesto Aprobado-Ejec '!J44</f>
        <v>0</v>
      </c>
      <c r="J43" s="63">
        <f>+'P2 Presupuesto Aprobado-Ejec '!K44</f>
        <v>0</v>
      </c>
      <c r="K43" s="63">
        <f>+'P2 Presupuesto Aprobado-Ejec '!L44</f>
        <v>0</v>
      </c>
      <c r="L43" s="64">
        <f>+'P2 Presupuesto Aprobado-Ejec '!M44</f>
        <v>0</v>
      </c>
      <c r="M43" s="63">
        <f>+'P2 Presupuesto Aprobado-Ejec '!N44</f>
        <v>0</v>
      </c>
      <c r="N43" s="63">
        <f>+'P2 Presupuesto Aprobado-Ejec '!O44</f>
        <v>0</v>
      </c>
      <c r="O43" s="64">
        <v>0</v>
      </c>
    </row>
    <row r="44" spans="2:15">
      <c r="B44" s="4" t="s">
        <v>34</v>
      </c>
      <c r="C44" s="64"/>
      <c r="D44" s="65"/>
      <c r="E44" s="64">
        <v>0</v>
      </c>
      <c r="F44" s="63">
        <f>+'P2 Presupuesto Aprobado-Ejec '!G45</f>
        <v>0</v>
      </c>
      <c r="G44" s="63">
        <f>+'P2 Presupuesto Aprobado-Ejec '!H45</f>
        <v>0</v>
      </c>
      <c r="H44" s="63">
        <f>+'P2 Presupuesto Aprobado-Ejec '!I45</f>
        <v>0</v>
      </c>
      <c r="I44" s="63">
        <f>+'P2 Presupuesto Aprobado-Ejec '!J45</f>
        <v>0</v>
      </c>
      <c r="J44" s="63">
        <f>+'P2 Presupuesto Aprobado-Ejec '!K45</f>
        <v>0</v>
      </c>
      <c r="K44" s="63">
        <f>+'P2 Presupuesto Aprobado-Ejec '!L45</f>
        <v>0</v>
      </c>
      <c r="L44" s="64">
        <f>+'P2 Presupuesto Aprobado-Ejec '!M45</f>
        <v>0</v>
      </c>
      <c r="M44" s="63">
        <f>+'P2 Presupuesto Aprobado-Ejec '!N45</f>
        <v>9830.52</v>
      </c>
      <c r="N44" s="63">
        <f>+'P2 Presupuesto Aprobado-Ejec '!O45</f>
        <v>0</v>
      </c>
      <c r="O44" s="64">
        <v>0</v>
      </c>
    </row>
    <row r="45" spans="2:15">
      <c r="B45" s="4" t="s">
        <v>35</v>
      </c>
      <c r="C45" s="64"/>
      <c r="D45" s="65"/>
      <c r="E45" s="64">
        <v>0</v>
      </c>
      <c r="F45" s="63">
        <f>+'P2 Presupuesto Aprobado-Ejec '!G46</f>
        <v>0</v>
      </c>
      <c r="G45" s="63">
        <f>+'P2 Presupuesto Aprobado-Ejec '!H46</f>
        <v>0</v>
      </c>
      <c r="H45" s="63">
        <f>+'P2 Presupuesto Aprobado-Ejec '!I46</f>
        <v>0</v>
      </c>
      <c r="I45" s="63">
        <f>+'P2 Presupuesto Aprobado-Ejec '!J46</f>
        <v>0</v>
      </c>
      <c r="J45" s="63">
        <f>+'P2 Presupuesto Aprobado-Ejec '!K46</f>
        <v>0</v>
      </c>
      <c r="K45" s="63">
        <f>+'P2 Presupuesto Aprobado-Ejec '!L46</f>
        <v>0</v>
      </c>
      <c r="L45" s="64">
        <f>+'P2 Presupuesto Aprobado-Ejec '!M46</f>
        <v>0</v>
      </c>
      <c r="M45" s="63">
        <f>+'P2 Presupuesto Aprobado-Ejec '!N46</f>
        <v>0</v>
      </c>
      <c r="N45" s="63">
        <f>+'P2 Presupuesto Aprobado-Ejec '!O46</f>
        <v>0</v>
      </c>
      <c r="O45" s="64">
        <v>0</v>
      </c>
    </row>
    <row r="46" spans="2:15">
      <c r="B46" s="3" t="s">
        <v>36</v>
      </c>
      <c r="C46" s="64"/>
      <c r="D46" s="65"/>
      <c r="E46" s="64">
        <v>0</v>
      </c>
      <c r="F46" s="63">
        <f>+'P2 Presupuesto Aprobado-Ejec '!G47</f>
        <v>0</v>
      </c>
      <c r="G46" s="63">
        <f>+'P2 Presupuesto Aprobado-Ejec '!H47</f>
        <v>0</v>
      </c>
      <c r="H46" s="63">
        <f>+'P2 Presupuesto Aprobado-Ejec '!I47</f>
        <v>0</v>
      </c>
      <c r="I46" s="63">
        <f>+'P2 Presupuesto Aprobado-Ejec '!J47</f>
        <v>0</v>
      </c>
      <c r="J46" s="63">
        <f>+'P2 Presupuesto Aprobado-Ejec '!K47</f>
        <v>0</v>
      </c>
      <c r="K46" s="63">
        <f>+'P2 Presupuesto Aprobado-Ejec '!L47</f>
        <v>0</v>
      </c>
      <c r="L46" s="64">
        <f>+'P2 Presupuesto Aprobado-Ejec '!M47</f>
        <v>0</v>
      </c>
      <c r="M46" s="63">
        <f>+'P2 Presupuesto Aprobado-Ejec '!N47</f>
        <v>0</v>
      </c>
      <c r="N46" s="63">
        <f>+'P2 Presupuesto Aprobado-Ejec '!O47</f>
        <v>0</v>
      </c>
      <c r="O46" s="64">
        <v>0</v>
      </c>
    </row>
    <row r="47" spans="2:15">
      <c r="B47" s="4" t="s">
        <v>37</v>
      </c>
      <c r="C47" s="64"/>
      <c r="D47" s="65"/>
      <c r="E47" s="64">
        <v>0</v>
      </c>
      <c r="F47" s="63">
        <f>+'P2 Presupuesto Aprobado-Ejec '!G48</f>
        <v>0</v>
      </c>
      <c r="G47" s="63">
        <f>+'P2 Presupuesto Aprobado-Ejec '!H48</f>
        <v>0</v>
      </c>
      <c r="H47" s="63">
        <f>+'P2 Presupuesto Aprobado-Ejec '!I48</f>
        <v>0</v>
      </c>
      <c r="I47" s="63">
        <f>+'P2 Presupuesto Aprobado-Ejec '!J48</f>
        <v>0</v>
      </c>
      <c r="J47" s="63">
        <f>+'P2 Presupuesto Aprobado-Ejec '!K48</f>
        <v>0</v>
      </c>
      <c r="K47" s="63">
        <f>+'P2 Presupuesto Aprobado-Ejec '!L48</f>
        <v>0</v>
      </c>
      <c r="L47" s="64">
        <f>+'P2 Presupuesto Aprobado-Ejec '!M48</f>
        <v>0</v>
      </c>
      <c r="M47" s="63">
        <f>+'P2 Presupuesto Aprobado-Ejec '!N48</f>
        <v>0</v>
      </c>
      <c r="N47" s="63">
        <f>+'P2 Presupuesto Aprobado-Ejec '!O48</f>
        <v>0</v>
      </c>
      <c r="O47" s="64">
        <v>0</v>
      </c>
    </row>
    <row r="48" spans="2:15">
      <c r="B48" s="4" t="s">
        <v>38</v>
      </c>
      <c r="C48" s="64"/>
      <c r="D48" s="65"/>
      <c r="E48" s="64">
        <v>0</v>
      </c>
      <c r="F48" s="63">
        <f>+'P2 Presupuesto Aprobado-Ejec '!G49</f>
        <v>0</v>
      </c>
      <c r="G48" s="63">
        <f>+'P2 Presupuesto Aprobado-Ejec '!H49</f>
        <v>0</v>
      </c>
      <c r="H48" s="63">
        <f>+'P2 Presupuesto Aprobado-Ejec '!I49</f>
        <v>0</v>
      </c>
      <c r="I48" s="63">
        <f>+'P2 Presupuesto Aprobado-Ejec '!J49</f>
        <v>0</v>
      </c>
      <c r="J48" s="63">
        <f>+'P2 Presupuesto Aprobado-Ejec '!K49</f>
        <v>0</v>
      </c>
      <c r="K48" s="63">
        <f>+'P2 Presupuesto Aprobado-Ejec '!L49</f>
        <v>0</v>
      </c>
      <c r="L48" s="64">
        <f>+'P2 Presupuesto Aprobado-Ejec '!M49</f>
        <v>0</v>
      </c>
      <c r="M48" s="63">
        <f>+'P2 Presupuesto Aprobado-Ejec '!N49</f>
        <v>0</v>
      </c>
      <c r="N48" s="63">
        <f>+'P2 Presupuesto Aprobado-Ejec '!O49</f>
        <v>0</v>
      </c>
      <c r="O48" s="64">
        <v>0</v>
      </c>
    </row>
    <row r="49" spans="2:15">
      <c r="B49" s="4" t="s">
        <v>39</v>
      </c>
      <c r="C49" s="64"/>
      <c r="D49" s="65"/>
      <c r="E49" s="64">
        <v>0</v>
      </c>
      <c r="F49" s="63">
        <f>+'P2 Presupuesto Aprobado-Ejec '!G50</f>
        <v>0</v>
      </c>
      <c r="G49" s="63">
        <f>+'P2 Presupuesto Aprobado-Ejec '!H50</f>
        <v>0</v>
      </c>
      <c r="H49" s="63">
        <f>+'P2 Presupuesto Aprobado-Ejec '!I50</f>
        <v>0</v>
      </c>
      <c r="I49" s="63">
        <f>+'P2 Presupuesto Aprobado-Ejec '!J50</f>
        <v>0</v>
      </c>
      <c r="J49" s="63">
        <f>+'P2 Presupuesto Aprobado-Ejec '!K50</f>
        <v>0</v>
      </c>
      <c r="K49" s="63">
        <f>+'P2 Presupuesto Aprobado-Ejec '!L50</f>
        <v>0</v>
      </c>
      <c r="L49" s="64">
        <f>+'P2 Presupuesto Aprobado-Ejec '!M50</f>
        <v>0</v>
      </c>
      <c r="M49" s="63">
        <f>+'P2 Presupuesto Aprobado-Ejec '!N50</f>
        <v>0</v>
      </c>
      <c r="N49" s="63">
        <f>+'P2 Presupuesto Aprobado-Ejec '!O50</f>
        <v>0</v>
      </c>
      <c r="O49" s="64">
        <v>0</v>
      </c>
    </row>
    <row r="50" spans="2:15">
      <c r="B50" s="4" t="s">
        <v>40</v>
      </c>
      <c r="C50" s="64"/>
      <c r="D50" s="65"/>
      <c r="E50" s="64">
        <v>0</v>
      </c>
      <c r="F50" s="63">
        <f>+'P2 Presupuesto Aprobado-Ejec '!G51</f>
        <v>0</v>
      </c>
      <c r="G50" s="63">
        <f>+'P2 Presupuesto Aprobado-Ejec '!H51</f>
        <v>0</v>
      </c>
      <c r="H50" s="63">
        <f>+'P2 Presupuesto Aprobado-Ejec '!I51</f>
        <v>0</v>
      </c>
      <c r="I50" s="63">
        <f>+'P2 Presupuesto Aprobado-Ejec '!J51</f>
        <v>0</v>
      </c>
      <c r="J50" s="63">
        <f>+'P2 Presupuesto Aprobado-Ejec '!K51</f>
        <v>0</v>
      </c>
      <c r="K50" s="63">
        <f>+'P2 Presupuesto Aprobado-Ejec '!L51</f>
        <v>0</v>
      </c>
      <c r="L50" s="64">
        <f>+'P2 Presupuesto Aprobado-Ejec '!M51</f>
        <v>0</v>
      </c>
      <c r="M50" s="63">
        <f>+'P2 Presupuesto Aprobado-Ejec '!N51</f>
        <v>0</v>
      </c>
      <c r="N50" s="63">
        <f>+'P2 Presupuesto Aprobado-Ejec '!O51</f>
        <v>0</v>
      </c>
      <c r="O50" s="64">
        <v>0</v>
      </c>
    </row>
    <row r="51" spans="2:15">
      <c r="B51" s="4" t="s">
        <v>41</v>
      </c>
      <c r="C51" s="64"/>
      <c r="D51" s="65"/>
      <c r="E51" s="64">
        <v>0</v>
      </c>
      <c r="F51" s="63">
        <f>+'P2 Presupuesto Aprobado-Ejec '!G52</f>
        <v>0</v>
      </c>
      <c r="G51" s="63">
        <f>+'P2 Presupuesto Aprobado-Ejec '!H52</f>
        <v>0</v>
      </c>
      <c r="H51" s="63">
        <f>+'P2 Presupuesto Aprobado-Ejec '!I52</f>
        <v>0</v>
      </c>
      <c r="I51" s="63">
        <f>+'P2 Presupuesto Aprobado-Ejec '!J52</f>
        <v>0</v>
      </c>
      <c r="J51" s="63">
        <f>+'P2 Presupuesto Aprobado-Ejec '!K52</f>
        <v>0</v>
      </c>
      <c r="K51" s="63">
        <f>+'P2 Presupuesto Aprobado-Ejec '!L52</f>
        <v>0</v>
      </c>
      <c r="L51" s="64">
        <f>+'P2 Presupuesto Aprobado-Ejec '!M52</f>
        <v>0</v>
      </c>
      <c r="M51" s="63">
        <f>+'P2 Presupuesto Aprobado-Ejec '!N52</f>
        <v>0</v>
      </c>
      <c r="N51" s="63">
        <f>+'P2 Presupuesto Aprobado-Ejec '!O52</f>
        <v>0</v>
      </c>
      <c r="O51" s="64">
        <v>0</v>
      </c>
    </row>
    <row r="52" spans="2:15">
      <c r="B52" s="4" t="s">
        <v>42</v>
      </c>
      <c r="C52" s="64"/>
      <c r="D52" s="65"/>
      <c r="E52" s="64">
        <v>0</v>
      </c>
      <c r="F52" s="63">
        <f>+'P2 Presupuesto Aprobado-Ejec '!G53</f>
        <v>0</v>
      </c>
      <c r="G52" s="63">
        <f>+'P2 Presupuesto Aprobado-Ejec '!H53</f>
        <v>0</v>
      </c>
      <c r="H52" s="63">
        <f>+'P2 Presupuesto Aprobado-Ejec '!I53</f>
        <v>0</v>
      </c>
      <c r="I52" s="63">
        <f>+'P2 Presupuesto Aprobado-Ejec '!J53</f>
        <v>0</v>
      </c>
      <c r="J52" s="63">
        <f>+'P2 Presupuesto Aprobado-Ejec '!K53</f>
        <v>0</v>
      </c>
      <c r="K52" s="63">
        <f>+'P2 Presupuesto Aprobado-Ejec '!L53</f>
        <v>0</v>
      </c>
      <c r="L52" s="64">
        <f>+'P2 Presupuesto Aprobado-Ejec '!M53</f>
        <v>0</v>
      </c>
      <c r="M52" s="63">
        <f>+'P2 Presupuesto Aprobado-Ejec '!N53</f>
        <v>0</v>
      </c>
      <c r="N52" s="63">
        <f>+'P2 Presupuesto Aprobado-Ejec '!O53</f>
        <v>0</v>
      </c>
      <c r="O52" s="64">
        <v>0</v>
      </c>
    </row>
    <row r="53" spans="2:15">
      <c r="B53" s="3" t="s">
        <v>43</v>
      </c>
      <c r="C53" s="64"/>
      <c r="D53" s="23">
        <f t="shared" ref="D53" si="4">D54+D55+D56+D57+D58+D59+D60+D61+D62</f>
        <v>0</v>
      </c>
      <c r="E53" s="23">
        <f>E54+E55+E56+E57+E58+E59+E60+E61+E62</f>
        <v>276105.03999999998</v>
      </c>
      <c r="F53" s="63">
        <f>+'P2 Presupuesto Aprobado-Ejec '!G54</f>
        <v>363623.61</v>
      </c>
      <c r="G53" s="63">
        <f>+'P2 Presupuesto Aprobado-Ejec '!H54</f>
        <v>646062.21</v>
      </c>
      <c r="H53" s="63">
        <f>+'P2 Presupuesto Aprobado-Ejec '!I54</f>
        <v>49673.82</v>
      </c>
      <c r="I53" s="63">
        <f>+'P2 Presupuesto Aprobado-Ejec '!J54</f>
        <v>729715.07000000007</v>
      </c>
      <c r="J53" s="63">
        <f>+'P2 Presupuesto Aprobado-Ejec '!K54</f>
        <v>11274604.74</v>
      </c>
      <c r="K53" s="63">
        <f>+'P2 Presupuesto Aprobado-Ejec '!L54</f>
        <v>74594.240000000005</v>
      </c>
      <c r="L53" s="64">
        <f>+'P2 Presupuesto Aprobado-Ejec '!M54</f>
        <v>17213.990000000002</v>
      </c>
      <c r="M53" s="63">
        <f>+'P2 Presupuesto Aprobado-Ejec '!N54</f>
        <v>18214.13</v>
      </c>
      <c r="N53" s="63">
        <f>+'P2 Presupuesto Aprobado-Ejec '!O54</f>
        <v>0</v>
      </c>
      <c r="O53" s="23">
        <f>SUM(C53:N53)</f>
        <v>13449806.850000001</v>
      </c>
    </row>
    <row r="54" spans="2:15">
      <c r="B54" s="4" t="s">
        <v>44</v>
      </c>
      <c r="C54" s="64"/>
      <c r="D54" s="64"/>
      <c r="E54" s="71">
        <v>66170</v>
      </c>
      <c r="F54" s="64">
        <f>+'P2 Presupuesto Aprobado-Ejec '!G55</f>
        <v>342311.25</v>
      </c>
      <c r="G54" s="64">
        <f>+'P2 Presupuesto Aprobado-Ejec '!H55</f>
        <v>570537.01</v>
      </c>
      <c r="H54" s="64">
        <f>+'P2 Presupuesto Aprobado-Ejec '!I55</f>
        <v>33468.080000000002</v>
      </c>
      <c r="I54" s="64">
        <f>+'P2 Presupuesto Aprobado-Ejec '!J55</f>
        <v>348695.9</v>
      </c>
      <c r="J54" s="64">
        <f>+'P2 Presupuesto Aprobado-Ejec '!K55</f>
        <v>724073.11</v>
      </c>
      <c r="K54" s="64">
        <f>+'P2 Presupuesto Aprobado-Ejec '!L55</f>
        <v>74594.240000000005</v>
      </c>
      <c r="L54" s="64">
        <f>+'P2 Presupuesto Aprobado-Ejec '!M55</f>
        <v>17213.990000000002</v>
      </c>
      <c r="M54" s="63">
        <f>+'P2 Presupuesto Aprobado-Ejec '!N55</f>
        <v>18214.13</v>
      </c>
      <c r="N54" s="63">
        <f>+'P2 Presupuesto Aprobado-Ejec '!O55</f>
        <v>0</v>
      </c>
      <c r="O54" s="21">
        <f>SUM(C54:N54)</f>
        <v>2195277.7100000004</v>
      </c>
    </row>
    <row r="55" spans="2:15">
      <c r="B55" s="4" t="s">
        <v>45</v>
      </c>
      <c r="C55" s="64"/>
      <c r="D55" s="64">
        <v>0</v>
      </c>
      <c r="E55" s="64">
        <v>142485</v>
      </c>
      <c r="F55" s="63">
        <f>+'P2 Presupuesto Aprobado-Ejec '!G56</f>
        <v>0</v>
      </c>
      <c r="G55" s="63">
        <f>+'P2 Presupuesto Aprobado-Ejec '!H56</f>
        <v>0</v>
      </c>
      <c r="H55" s="64">
        <f>+'P2 Presupuesto Aprobado-Ejec '!I56</f>
        <v>3800</v>
      </c>
      <c r="I55" s="63">
        <f>+'P2 Presupuesto Aprobado-Ejec '!J56</f>
        <v>0</v>
      </c>
      <c r="J55" s="63">
        <f>+'P2 Presupuesto Aprobado-Ejec '!K56</f>
        <v>0</v>
      </c>
      <c r="K55" s="63">
        <f>+'P2 Presupuesto Aprobado-Ejec '!L56</f>
        <v>0</v>
      </c>
      <c r="L55" s="63">
        <f>+'P2 Presupuesto Aprobado-Ejec '!M56</f>
        <v>0</v>
      </c>
      <c r="M55" s="63">
        <f>+'P2 Presupuesto Aprobado-Ejec '!N56</f>
        <v>0</v>
      </c>
      <c r="N55" s="63">
        <f>+'P2 Presupuesto Aprobado-Ejec '!O56</f>
        <v>0</v>
      </c>
      <c r="O55" s="21">
        <f>SUM(C55:N55)</f>
        <v>146285</v>
      </c>
    </row>
    <row r="56" spans="2:15">
      <c r="B56" s="4" t="s">
        <v>46</v>
      </c>
      <c r="C56" s="64"/>
      <c r="D56" s="64">
        <v>0</v>
      </c>
      <c r="E56" s="64">
        <v>0</v>
      </c>
      <c r="F56" s="63">
        <f>+'P2 Presupuesto Aprobado-Ejec '!G57</f>
        <v>0</v>
      </c>
      <c r="G56" s="63">
        <f>+'P2 Presupuesto Aprobado-Ejec '!H57</f>
        <v>0</v>
      </c>
      <c r="H56" s="64">
        <f>+'P2 Presupuesto Aprobado-Ejec '!I57</f>
        <v>0</v>
      </c>
      <c r="I56" s="63">
        <f>+'P2 Presupuesto Aprobado-Ejec '!J57</f>
        <v>0</v>
      </c>
      <c r="J56" s="63">
        <f>+'P2 Presupuesto Aprobado-Ejec '!K57</f>
        <v>0</v>
      </c>
      <c r="K56" s="63">
        <f>+'P2 Presupuesto Aprobado-Ejec '!L57</f>
        <v>0</v>
      </c>
      <c r="L56" s="63">
        <f>+'P2 Presupuesto Aprobado-Ejec '!M57</f>
        <v>0</v>
      </c>
      <c r="M56" s="63">
        <f>+'P2 Presupuesto Aprobado-Ejec '!N57</f>
        <v>0</v>
      </c>
      <c r="N56" s="63">
        <f>+'P2 Presupuesto Aprobado-Ejec '!O57</f>
        <v>0</v>
      </c>
      <c r="O56" s="64">
        <v>0</v>
      </c>
    </row>
    <row r="57" spans="2:15">
      <c r="B57" s="4" t="s">
        <v>47</v>
      </c>
      <c r="C57" s="64"/>
      <c r="D57" s="64">
        <v>0</v>
      </c>
      <c r="E57" s="64">
        <v>0</v>
      </c>
      <c r="F57" s="63">
        <f>+'P2 Presupuesto Aprobado-Ejec '!G58</f>
        <v>0</v>
      </c>
      <c r="G57" s="63">
        <f>+'P2 Presupuesto Aprobado-Ejec '!H58</f>
        <v>0</v>
      </c>
      <c r="H57" s="64">
        <f>+'P2 Presupuesto Aprobado-Ejec '!I58</f>
        <v>0</v>
      </c>
      <c r="I57" s="63">
        <f>+'P2 Presupuesto Aprobado-Ejec '!J58</f>
        <v>0</v>
      </c>
      <c r="J57" s="64">
        <f>+'P2 Presupuesto Aprobado-Ejec '!K58</f>
        <v>10489850</v>
      </c>
      <c r="K57" s="63">
        <f>+'P2 Presupuesto Aprobado-Ejec '!L58</f>
        <v>0</v>
      </c>
      <c r="L57" s="63">
        <f>+'P2 Presupuesto Aprobado-Ejec '!M58</f>
        <v>0</v>
      </c>
      <c r="M57" s="63">
        <f>+'P2 Presupuesto Aprobado-Ejec '!N58</f>
        <v>0</v>
      </c>
      <c r="N57" s="63">
        <f>+'P2 Presupuesto Aprobado-Ejec '!O58</f>
        <v>0</v>
      </c>
      <c r="O57" s="21">
        <f>SUM(C57:N57)</f>
        <v>10489850</v>
      </c>
    </row>
    <row r="58" spans="2:15">
      <c r="B58" s="4" t="s">
        <v>48</v>
      </c>
      <c r="C58" s="64"/>
      <c r="D58" s="64">
        <v>0</v>
      </c>
      <c r="E58" s="64">
        <v>67450.039999999994</v>
      </c>
      <c r="F58" s="64">
        <f>+'P2 Presupuesto Aprobado-Ejec '!G59</f>
        <v>21312.36</v>
      </c>
      <c r="G58" s="64">
        <f>+'P2 Presupuesto Aprobado-Ejec '!H59</f>
        <v>75525.2</v>
      </c>
      <c r="H58" s="64">
        <f>+'P2 Presupuesto Aprobado-Ejec '!I59</f>
        <v>12405.74</v>
      </c>
      <c r="I58" s="64">
        <f>+'P2 Presupuesto Aprobado-Ejec '!J59</f>
        <v>381019.17</v>
      </c>
      <c r="J58" s="64">
        <f>+'P2 Presupuesto Aprobado-Ejec '!K59</f>
        <v>60681.63</v>
      </c>
      <c r="K58" s="63">
        <f>+'P2 Presupuesto Aprobado-Ejec '!L59</f>
        <v>0</v>
      </c>
      <c r="L58" s="63">
        <f>+'P2 Presupuesto Aprobado-Ejec '!M59</f>
        <v>0</v>
      </c>
      <c r="M58" s="63">
        <f>+'P2 Presupuesto Aprobado-Ejec '!N59</f>
        <v>0</v>
      </c>
      <c r="N58" s="63">
        <f>+'P2 Presupuesto Aprobado-Ejec '!O59</f>
        <v>0</v>
      </c>
      <c r="O58" s="21">
        <f>SUM(C58:N58)</f>
        <v>618394.14</v>
      </c>
    </row>
    <row r="59" spans="2:15">
      <c r="B59" s="4" t="s">
        <v>49</v>
      </c>
      <c r="C59" s="64"/>
      <c r="D59" s="64">
        <v>0</v>
      </c>
      <c r="E59" s="64"/>
      <c r="F59" s="63">
        <f>+'P2 Presupuesto Aprobado-Ejec '!G60</f>
        <v>0</v>
      </c>
      <c r="G59" s="63">
        <f>+'P2 Presupuesto Aprobado-Ejec '!H60</f>
        <v>0</v>
      </c>
      <c r="H59" s="64">
        <f>+'P2 Presupuesto Aprobado-Ejec '!I60</f>
        <v>0</v>
      </c>
      <c r="I59" s="63">
        <f>+'P2 Presupuesto Aprobado-Ejec '!J60</f>
        <v>0</v>
      </c>
      <c r="J59" s="63">
        <f>+'P2 Presupuesto Aprobado-Ejec '!K60</f>
        <v>0</v>
      </c>
      <c r="K59" s="63">
        <f>+'P2 Presupuesto Aprobado-Ejec '!L60</f>
        <v>0</v>
      </c>
      <c r="L59" s="63">
        <f>+'P2 Presupuesto Aprobado-Ejec '!M60</f>
        <v>0</v>
      </c>
      <c r="M59" s="63">
        <f>+'P2 Presupuesto Aprobado-Ejec '!N60</f>
        <v>0</v>
      </c>
      <c r="N59" s="63">
        <f>+'P2 Presupuesto Aprobado-Ejec '!O60</f>
        <v>0</v>
      </c>
      <c r="O59" s="21">
        <f>SUM(C59:N59)</f>
        <v>0</v>
      </c>
    </row>
    <row r="60" spans="2:15">
      <c r="B60" s="4" t="s">
        <v>50</v>
      </c>
      <c r="C60" s="64"/>
      <c r="D60" s="64">
        <v>0</v>
      </c>
      <c r="E60" s="64"/>
      <c r="F60" s="63">
        <f>+'P2 Presupuesto Aprobado-Ejec '!G61</f>
        <v>0</v>
      </c>
      <c r="G60" s="63">
        <f>+'P2 Presupuesto Aprobado-Ejec '!H61</f>
        <v>0</v>
      </c>
      <c r="H60" s="64">
        <f>+'P2 Presupuesto Aprobado-Ejec '!I61</f>
        <v>0</v>
      </c>
      <c r="I60" s="63">
        <f>+'P2 Presupuesto Aprobado-Ejec '!J61</f>
        <v>0</v>
      </c>
      <c r="J60" s="63">
        <f>+'P2 Presupuesto Aprobado-Ejec '!K61</f>
        <v>0</v>
      </c>
      <c r="K60" s="63">
        <f>+'P2 Presupuesto Aprobado-Ejec '!L61</f>
        <v>0</v>
      </c>
      <c r="L60" s="63">
        <f>+'P2 Presupuesto Aprobado-Ejec '!M61</f>
        <v>0</v>
      </c>
      <c r="M60" s="63">
        <f>+'P2 Presupuesto Aprobado-Ejec '!N61</f>
        <v>0</v>
      </c>
      <c r="N60" s="63">
        <f>+'P2 Presupuesto Aprobado-Ejec '!O61</f>
        <v>0</v>
      </c>
      <c r="O60" s="21"/>
    </row>
    <row r="61" spans="2:15">
      <c r="B61" s="4" t="s">
        <v>51</v>
      </c>
      <c r="C61" s="64"/>
      <c r="D61" s="64">
        <v>0</v>
      </c>
      <c r="E61" s="64"/>
      <c r="F61" s="63">
        <f>+'P2 Presupuesto Aprobado-Ejec '!G62</f>
        <v>0</v>
      </c>
      <c r="G61" s="63">
        <f>+'P2 Presupuesto Aprobado-Ejec '!H62</f>
        <v>0</v>
      </c>
      <c r="H61" s="64">
        <f>+'P2 Presupuesto Aprobado-Ejec '!I62</f>
        <v>0</v>
      </c>
      <c r="I61" s="63">
        <f>+'P2 Presupuesto Aprobado-Ejec '!J62</f>
        <v>0</v>
      </c>
      <c r="J61" s="63">
        <f>+'P2 Presupuesto Aprobado-Ejec '!K62</f>
        <v>0</v>
      </c>
      <c r="K61" s="63">
        <f>+'P2 Presupuesto Aprobado-Ejec '!L62</f>
        <v>0</v>
      </c>
      <c r="L61" s="63">
        <f>+'P2 Presupuesto Aprobado-Ejec '!M62</f>
        <v>0</v>
      </c>
      <c r="M61" s="63">
        <f>+'P2 Presupuesto Aprobado-Ejec '!N62</f>
        <v>0</v>
      </c>
      <c r="N61" s="63">
        <f>+'P2 Presupuesto Aprobado-Ejec '!O62</f>
        <v>0</v>
      </c>
      <c r="O61" s="21"/>
    </row>
    <row r="62" spans="2:15">
      <c r="B62" s="4" t="s">
        <v>52</v>
      </c>
      <c r="C62" s="64"/>
      <c r="D62" s="64">
        <v>0</v>
      </c>
      <c r="E62" s="64"/>
      <c r="F62" s="63">
        <f>+'P2 Presupuesto Aprobado-Ejec '!G63</f>
        <v>0</v>
      </c>
      <c r="G62" s="63">
        <f>+'P2 Presupuesto Aprobado-Ejec '!H63</f>
        <v>0</v>
      </c>
      <c r="H62" s="64">
        <f>+'P2 Presupuesto Aprobado-Ejec '!I63</f>
        <v>0</v>
      </c>
      <c r="I62" s="63">
        <f>+'P2 Presupuesto Aprobado-Ejec '!J63</f>
        <v>0</v>
      </c>
      <c r="J62" s="63">
        <f>+'P2 Presupuesto Aprobado-Ejec '!K63</f>
        <v>0</v>
      </c>
      <c r="K62" s="63">
        <f>+'P2 Presupuesto Aprobado-Ejec '!L63</f>
        <v>0</v>
      </c>
      <c r="L62" s="63">
        <f>+'P2 Presupuesto Aprobado-Ejec '!M63</f>
        <v>0</v>
      </c>
      <c r="M62" s="63">
        <f>+'P2 Presupuesto Aprobado-Ejec '!N63</f>
        <v>0</v>
      </c>
      <c r="N62" s="63">
        <f>+'P2 Presupuesto Aprobado-Ejec '!O63</f>
        <v>0</v>
      </c>
      <c r="O62" s="21"/>
    </row>
    <row r="63" spans="2:15">
      <c r="B63" s="3" t="s">
        <v>53</v>
      </c>
      <c r="C63" s="64"/>
      <c r="D63" s="65"/>
      <c r="E63" s="64"/>
      <c r="F63" s="63">
        <f>+'P2 Presupuesto Aprobado-Ejec '!G64</f>
        <v>0</v>
      </c>
      <c r="G63" s="63">
        <f>+'P2 Presupuesto Aprobado-Ejec '!H64</f>
        <v>0</v>
      </c>
      <c r="H63" s="64">
        <f>+'P2 Presupuesto Aprobado-Ejec '!I64</f>
        <v>0</v>
      </c>
      <c r="I63" s="63">
        <f>+'P2 Presupuesto Aprobado-Ejec '!J64</f>
        <v>0</v>
      </c>
      <c r="J63" s="63">
        <f>+'P2 Presupuesto Aprobado-Ejec '!K64</f>
        <v>0</v>
      </c>
      <c r="K63" s="63">
        <f>+'P2 Presupuesto Aprobado-Ejec '!L64</f>
        <v>0</v>
      </c>
      <c r="L63" s="63">
        <f>+'P2 Presupuesto Aprobado-Ejec '!M64</f>
        <v>0</v>
      </c>
      <c r="M63" s="63">
        <f>+'P2 Presupuesto Aprobado-Ejec '!N64</f>
        <v>0</v>
      </c>
      <c r="N63" s="63">
        <f>+'P2 Presupuesto Aprobado-Ejec '!O64</f>
        <v>0</v>
      </c>
      <c r="O63" s="21"/>
    </row>
    <row r="64" spans="2:15">
      <c r="B64" s="4" t="s">
        <v>54</v>
      </c>
      <c r="C64" s="64"/>
      <c r="D64" s="65"/>
      <c r="E64" s="64"/>
      <c r="F64" s="63">
        <f>+'P2 Presupuesto Aprobado-Ejec '!G65</f>
        <v>0</v>
      </c>
      <c r="G64" s="63">
        <f>+'P2 Presupuesto Aprobado-Ejec '!H65</f>
        <v>0</v>
      </c>
      <c r="H64" s="64">
        <f>+'P2 Presupuesto Aprobado-Ejec '!I65</f>
        <v>0</v>
      </c>
      <c r="I64" s="63">
        <f>+'P2 Presupuesto Aprobado-Ejec '!J65</f>
        <v>0</v>
      </c>
      <c r="J64" s="63">
        <f>+'P2 Presupuesto Aprobado-Ejec '!K65</f>
        <v>0</v>
      </c>
      <c r="K64" s="63">
        <f>+'P2 Presupuesto Aprobado-Ejec '!L65</f>
        <v>0</v>
      </c>
      <c r="L64" s="63">
        <f>+'P2 Presupuesto Aprobado-Ejec '!M65</f>
        <v>0</v>
      </c>
      <c r="M64" s="63">
        <f>+'P2 Presupuesto Aprobado-Ejec '!N65</f>
        <v>0</v>
      </c>
      <c r="N64" s="63">
        <f>+'P2 Presupuesto Aprobado-Ejec '!O65</f>
        <v>0</v>
      </c>
      <c r="O64" s="21"/>
    </row>
    <row r="65" spans="2:15">
      <c r="B65" s="4" t="s">
        <v>55</v>
      </c>
      <c r="C65" s="64"/>
      <c r="D65" s="65"/>
      <c r="E65" s="64"/>
      <c r="F65" s="63">
        <f>+'P2 Presupuesto Aprobado-Ejec '!G66</f>
        <v>0</v>
      </c>
      <c r="G65" s="63">
        <f>+'P2 Presupuesto Aprobado-Ejec '!H66</f>
        <v>0</v>
      </c>
      <c r="H65" s="64">
        <f>+'P2 Presupuesto Aprobado-Ejec '!I66</f>
        <v>0</v>
      </c>
      <c r="I65" s="63">
        <f>+'P2 Presupuesto Aprobado-Ejec '!J66</f>
        <v>0</v>
      </c>
      <c r="J65" s="63">
        <f>+'P2 Presupuesto Aprobado-Ejec '!K66</f>
        <v>0</v>
      </c>
      <c r="K65" s="63">
        <f>+'P2 Presupuesto Aprobado-Ejec '!L66</f>
        <v>0</v>
      </c>
      <c r="L65" s="63">
        <f>+'P2 Presupuesto Aprobado-Ejec '!M66</f>
        <v>0</v>
      </c>
      <c r="M65" s="63">
        <f>+'P2 Presupuesto Aprobado-Ejec '!N66</f>
        <v>0</v>
      </c>
      <c r="N65" s="63">
        <f>+'P2 Presupuesto Aprobado-Ejec '!O66</f>
        <v>0</v>
      </c>
      <c r="O65" s="21"/>
    </row>
    <row r="66" spans="2:15">
      <c r="B66" s="4" t="s">
        <v>56</v>
      </c>
      <c r="C66" s="64"/>
      <c r="D66" s="65"/>
      <c r="E66" s="64"/>
      <c r="F66" s="63">
        <f>+'P2 Presupuesto Aprobado-Ejec '!G67</f>
        <v>0</v>
      </c>
      <c r="G66" s="63">
        <f>+'P2 Presupuesto Aprobado-Ejec '!H67</f>
        <v>0</v>
      </c>
      <c r="H66" s="64">
        <f>+'P2 Presupuesto Aprobado-Ejec '!I67</f>
        <v>0</v>
      </c>
      <c r="I66" s="63">
        <f>+'P2 Presupuesto Aprobado-Ejec '!J67</f>
        <v>0</v>
      </c>
      <c r="J66" s="63">
        <f>+'P2 Presupuesto Aprobado-Ejec '!K67</f>
        <v>0</v>
      </c>
      <c r="K66" s="63">
        <f>+'P2 Presupuesto Aprobado-Ejec '!L67</f>
        <v>0</v>
      </c>
      <c r="L66" s="63">
        <f>+'P2 Presupuesto Aprobado-Ejec '!M67</f>
        <v>0</v>
      </c>
      <c r="M66" s="63">
        <f>+'P2 Presupuesto Aprobado-Ejec '!N67</f>
        <v>0</v>
      </c>
      <c r="N66" s="63">
        <f>+'P2 Presupuesto Aprobado-Ejec '!O67</f>
        <v>0</v>
      </c>
      <c r="O66" s="21"/>
    </row>
    <row r="67" spans="2:15">
      <c r="B67" s="4" t="s">
        <v>57</v>
      </c>
      <c r="C67" s="64"/>
      <c r="D67" s="65"/>
      <c r="E67" s="64"/>
      <c r="F67" s="63">
        <f>+'P2 Presupuesto Aprobado-Ejec '!G68</f>
        <v>0</v>
      </c>
      <c r="G67" s="63">
        <f>+'P2 Presupuesto Aprobado-Ejec '!H68</f>
        <v>0</v>
      </c>
      <c r="H67" s="64">
        <f>+'P2 Presupuesto Aprobado-Ejec '!I68</f>
        <v>0</v>
      </c>
      <c r="I67" s="63">
        <f>+'P2 Presupuesto Aprobado-Ejec '!J68</f>
        <v>0</v>
      </c>
      <c r="J67" s="63">
        <f>+'P2 Presupuesto Aprobado-Ejec '!K68</f>
        <v>0</v>
      </c>
      <c r="K67" s="63">
        <f>+'P2 Presupuesto Aprobado-Ejec '!L68</f>
        <v>0</v>
      </c>
      <c r="L67" s="63">
        <f>+'P2 Presupuesto Aprobado-Ejec '!M68</f>
        <v>0</v>
      </c>
      <c r="M67" s="63">
        <f>+'P2 Presupuesto Aprobado-Ejec '!N68</f>
        <v>0</v>
      </c>
      <c r="N67" s="63">
        <f>+'P2 Presupuesto Aprobado-Ejec '!O68</f>
        <v>0</v>
      </c>
      <c r="O67" s="21"/>
    </row>
    <row r="68" spans="2:15">
      <c r="B68" s="3" t="s">
        <v>58</v>
      </c>
      <c r="C68" s="64"/>
      <c r="D68" s="65"/>
      <c r="E68" s="64"/>
      <c r="F68" s="63">
        <f>+'P2 Presupuesto Aprobado-Ejec '!G69</f>
        <v>0</v>
      </c>
      <c r="G68" s="63">
        <f>+'P2 Presupuesto Aprobado-Ejec '!H69</f>
        <v>0</v>
      </c>
      <c r="H68" s="64">
        <f>+'P2 Presupuesto Aprobado-Ejec '!I69</f>
        <v>0</v>
      </c>
      <c r="I68" s="63">
        <f>+'P2 Presupuesto Aprobado-Ejec '!J69</f>
        <v>0</v>
      </c>
      <c r="J68" s="63">
        <f>+'P2 Presupuesto Aprobado-Ejec '!K69</f>
        <v>0</v>
      </c>
      <c r="K68" s="63">
        <f>+'P2 Presupuesto Aprobado-Ejec '!L69</f>
        <v>0</v>
      </c>
      <c r="L68" s="63">
        <f>+'P2 Presupuesto Aprobado-Ejec '!M69</f>
        <v>0</v>
      </c>
      <c r="M68" s="63">
        <f>+'P2 Presupuesto Aprobado-Ejec '!N69</f>
        <v>0</v>
      </c>
      <c r="N68" s="63">
        <f>+'P2 Presupuesto Aprobado-Ejec '!O69</f>
        <v>0</v>
      </c>
      <c r="O68" s="21"/>
    </row>
    <row r="69" spans="2:15">
      <c r="B69" s="4" t="s">
        <v>59</v>
      </c>
      <c r="C69" s="64"/>
      <c r="D69" s="65"/>
      <c r="E69" s="64"/>
      <c r="F69" s="63">
        <f>+'P2 Presupuesto Aprobado-Ejec '!G70</f>
        <v>0</v>
      </c>
      <c r="G69" s="63">
        <f>+'P2 Presupuesto Aprobado-Ejec '!H70</f>
        <v>0</v>
      </c>
      <c r="H69" s="63">
        <f>+'P2 Presupuesto Aprobado-Ejec '!I70</f>
        <v>0</v>
      </c>
      <c r="I69" s="63">
        <f>+'P2 Presupuesto Aprobado-Ejec '!J70</f>
        <v>0</v>
      </c>
      <c r="J69" s="63">
        <f>+'P2 Presupuesto Aprobado-Ejec '!K70</f>
        <v>0</v>
      </c>
      <c r="K69" s="63">
        <f>+'P2 Presupuesto Aprobado-Ejec '!L70</f>
        <v>0</v>
      </c>
      <c r="L69" s="63">
        <f>+'P2 Presupuesto Aprobado-Ejec '!M70</f>
        <v>0</v>
      </c>
      <c r="M69" s="63">
        <f>+'P2 Presupuesto Aprobado-Ejec '!N70</f>
        <v>0</v>
      </c>
      <c r="N69" s="63">
        <f>+'P2 Presupuesto Aprobado-Ejec '!O70</f>
        <v>0</v>
      </c>
      <c r="O69" s="21"/>
    </row>
    <row r="70" spans="2:15">
      <c r="B70" s="4" t="s">
        <v>60</v>
      </c>
      <c r="C70" s="64"/>
      <c r="D70" s="65"/>
      <c r="E70" s="64"/>
      <c r="F70" s="63">
        <f>+'P2 Presupuesto Aprobado-Ejec '!G71</f>
        <v>0</v>
      </c>
      <c r="G70" s="63">
        <f>+'P2 Presupuesto Aprobado-Ejec '!H71</f>
        <v>0</v>
      </c>
      <c r="H70" s="63">
        <f>+'P2 Presupuesto Aprobado-Ejec '!I71</f>
        <v>0</v>
      </c>
      <c r="I70" s="63">
        <f>+'P2 Presupuesto Aprobado-Ejec '!J71</f>
        <v>0</v>
      </c>
      <c r="J70" s="63">
        <f>+'P2 Presupuesto Aprobado-Ejec '!K71</f>
        <v>0</v>
      </c>
      <c r="K70" s="63">
        <f>+'P2 Presupuesto Aprobado-Ejec '!L71</f>
        <v>0</v>
      </c>
      <c r="L70" s="63">
        <f>+'P2 Presupuesto Aprobado-Ejec '!M71</f>
        <v>0</v>
      </c>
      <c r="M70" s="63">
        <f>+'P2 Presupuesto Aprobado-Ejec '!N71</f>
        <v>0</v>
      </c>
      <c r="N70" s="63">
        <f>+'P2 Presupuesto Aprobado-Ejec '!O71</f>
        <v>0</v>
      </c>
      <c r="O70" s="21"/>
    </row>
    <row r="71" spans="2:15">
      <c r="B71" s="3" t="s">
        <v>61</v>
      </c>
      <c r="C71" s="64"/>
      <c r="D71" s="65"/>
      <c r="E71" s="64"/>
      <c r="F71" s="63">
        <f>+'P2 Presupuesto Aprobado-Ejec '!G72</f>
        <v>0</v>
      </c>
      <c r="G71" s="63">
        <f>+'P2 Presupuesto Aprobado-Ejec '!H72</f>
        <v>0</v>
      </c>
      <c r="H71" s="63">
        <f>+'P2 Presupuesto Aprobado-Ejec '!I72</f>
        <v>0</v>
      </c>
      <c r="I71" s="63">
        <f>+'P2 Presupuesto Aprobado-Ejec '!J72</f>
        <v>0</v>
      </c>
      <c r="J71" s="63">
        <f>+'P2 Presupuesto Aprobado-Ejec '!K72</f>
        <v>0</v>
      </c>
      <c r="K71" s="63">
        <f>+'P2 Presupuesto Aprobado-Ejec '!L72</f>
        <v>0</v>
      </c>
      <c r="L71" s="63">
        <f>+'P2 Presupuesto Aprobado-Ejec '!M72</f>
        <v>0</v>
      </c>
      <c r="M71" s="63">
        <f>+'P2 Presupuesto Aprobado-Ejec '!N72</f>
        <v>0</v>
      </c>
      <c r="N71" s="63">
        <f>+'P2 Presupuesto Aprobado-Ejec '!O72</f>
        <v>0</v>
      </c>
      <c r="O71" s="21"/>
    </row>
    <row r="72" spans="2:15">
      <c r="B72" s="4" t="s">
        <v>62</v>
      </c>
      <c r="C72" s="64"/>
      <c r="D72" s="65"/>
      <c r="E72" s="64"/>
      <c r="F72" s="63">
        <f>+'P2 Presupuesto Aprobado-Ejec '!G73</f>
        <v>0</v>
      </c>
      <c r="G72" s="63">
        <f>+'P2 Presupuesto Aprobado-Ejec '!H73</f>
        <v>0</v>
      </c>
      <c r="H72" s="63">
        <f>+'P2 Presupuesto Aprobado-Ejec '!I73</f>
        <v>0</v>
      </c>
      <c r="I72" s="63">
        <f>+'P2 Presupuesto Aprobado-Ejec '!J73</f>
        <v>0</v>
      </c>
      <c r="J72" s="63">
        <f>+'P2 Presupuesto Aprobado-Ejec '!K73</f>
        <v>0</v>
      </c>
      <c r="K72" s="63">
        <f>+'P2 Presupuesto Aprobado-Ejec '!L73</f>
        <v>0</v>
      </c>
      <c r="L72" s="63">
        <f>+'P2 Presupuesto Aprobado-Ejec '!M73</f>
        <v>0</v>
      </c>
      <c r="M72" s="63">
        <f>+'P2 Presupuesto Aprobado-Ejec '!N73</f>
        <v>0</v>
      </c>
      <c r="N72" s="63">
        <f>+'P2 Presupuesto Aprobado-Ejec '!O73</f>
        <v>0</v>
      </c>
      <c r="O72" s="21"/>
    </row>
    <row r="73" spans="2:15">
      <c r="B73" s="4" t="s">
        <v>63</v>
      </c>
      <c r="C73" s="64"/>
      <c r="D73" s="65"/>
      <c r="E73" s="64"/>
      <c r="F73" s="63">
        <f>+'P2 Presupuesto Aprobado-Ejec '!G74</f>
        <v>0</v>
      </c>
      <c r="G73" s="63">
        <f>+'P2 Presupuesto Aprobado-Ejec '!H74</f>
        <v>0</v>
      </c>
      <c r="H73" s="63">
        <f>+'P2 Presupuesto Aprobado-Ejec '!I74</f>
        <v>0</v>
      </c>
      <c r="I73" s="63">
        <f>+'P2 Presupuesto Aprobado-Ejec '!J74</f>
        <v>0</v>
      </c>
      <c r="J73" s="63">
        <f>+'P2 Presupuesto Aprobado-Ejec '!K74</f>
        <v>0</v>
      </c>
      <c r="K73" s="63">
        <f>+'P2 Presupuesto Aprobado-Ejec '!L74</f>
        <v>0</v>
      </c>
      <c r="L73" s="63">
        <f>+'P2 Presupuesto Aprobado-Ejec '!M74</f>
        <v>0</v>
      </c>
      <c r="M73" s="63">
        <f>+'P2 Presupuesto Aprobado-Ejec '!N74</f>
        <v>0</v>
      </c>
      <c r="N73" s="63">
        <f>+'P2 Presupuesto Aprobado-Ejec '!O74</f>
        <v>0</v>
      </c>
      <c r="O73" s="21"/>
    </row>
    <row r="74" spans="2:15">
      <c r="B74" s="4" t="s">
        <v>64</v>
      </c>
      <c r="C74" s="64"/>
      <c r="D74" s="65"/>
      <c r="E74" s="64"/>
      <c r="F74" s="63">
        <f>+'P2 Presupuesto Aprobado-Ejec '!G75</f>
        <v>0</v>
      </c>
      <c r="G74" s="63">
        <f>+'P2 Presupuesto Aprobado-Ejec '!H75</f>
        <v>0</v>
      </c>
      <c r="H74" s="63">
        <f>+'P2 Presupuesto Aprobado-Ejec '!I75</f>
        <v>0</v>
      </c>
      <c r="I74" s="63">
        <f>+'P2 Presupuesto Aprobado-Ejec '!J75</f>
        <v>0</v>
      </c>
      <c r="J74" s="63">
        <f>+'P2 Presupuesto Aprobado-Ejec '!K75</f>
        <v>0</v>
      </c>
      <c r="K74" s="63">
        <f>+'P2 Presupuesto Aprobado-Ejec '!L75</f>
        <v>0</v>
      </c>
      <c r="L74" s="63">
        <f>+'P2 Presupuesto Aprobado-Ejec '!M75</f>
        <v>0</v>
      </c>
      <c r="M74" s="63">
        <f>+'P2 Presupuesto Aprobado-Ejec '!N75</f>
        <v>0</v>
      </c>
      <c r="N74" s="63">
        <f>+'P2 Presupuesto Aprobado-Ejec '!O75</f>
        <v>0</v>
      </c>
      <c r="O74" s="21"/>
    </row>
    <row r="75" spans="2:15">
      <c r="B75" s="1" t="s">
        <v>67</v>
      </c>
      <c r="C75" s="66"/>
      <c r="D75" s="22"/>
      <c r="E75" s="66"/>
      <c r="F75" s="63">
        <f>+'P2 Presupuesto Aprobado-Ejec '!G76</f>
        <v>0</v>
      </c>
      <c r="G75" s="63">
        <f>+'P2 Presupuesto Aprobado-Ejec '!H76</f>
        <v>0</v>
      </c>
      <c r="H75" s="63">
        <f>+'P2 Presupuesto Aprobado-Ejec '!I76</f>
        <v>0</v>
      </c>
      <c r="I75" s="63">
        <f>+'P2 Presupuesto Aprobado-Ejec '!J76</f>
        <v>0</v>
      </c>
      <c r="J75" s="63">
        <f>+'P2 Presupuesto Aprobado-Ejec '!K76</f>
        <v>0</v>
      </c>
      <c r="K75" s="63">
        <f>+'P2 Presupuesto Aprobado-Ejec '!L76</f>
        <v>0</v>
      </c>
      <c r="L75" s="63">
        <f>+'P2 Presupuesto Aprobado-Ejec '!M76</f>
        <v>0</v>
      </c>
      <c r="M75" s="63">
        <f>+'P2 Presupuesto Aprobado-Ejec '!N76</f>
        <v>0</v>
      </c>
      <c r="N75" s="63">
        <f>+'P2 Presupuesto Aprobado-Ejec '!O76</f>
        <v>0</v>
      </c>
      <c r="O75" s="22"/>
    </row>
    <row r="76" spans="2:15">
      <c r="B76" s="3" t="s">
        <v>68</v>
      </c>
      <c r="C76" s="64"/>
      <c r="D76" s="67"/>
      <c r="E76" s="64"/>
      <c r="F76" s="63">
        <f>+'P2 Presupuesto Aprobado-Ejec '!G77</f>
        <v>0</v>
      </c>
      <c r="G76" s="63">
        <f>+'P2 Presupuesto Aprobado-Ejec '!H77</f>
        <v>0</v>
      </c>
      <c r="H76" s="63">
        <f>+'P2 Presupuesto Aprobado-Ejec '!I77</f>
        <v>0</v>
      </c>
      <c r="I76" s="63">
        <f>+'P2 Presupuesto Aprobado-Ejec '!J77</f>
        <v>0</v>
      </c>
      <c r="J76" s="63">
        <f>+'P2 Presupuesto Aprobado-Ejec '!K77</f>
        <v>0</v>
      </c>
      <c r="K76" s="63">
        <f>+'P2 Presupuesto Aprobado-Ejec '!L77</f>
        <v>0</v>
      </c>
      <c r="L76" s="63">
        <f>+'P2 Presupuesto Aprobado-Ejec '!M77</f>
        <v>0</v>
      </c>
      <c r="M76" s="63">
        <f>+'P2 Presupuesto Aprobado-Ejec '!N77</f>
        <v>0</v>
      </c>
      <c r="N76" s="63">
        <f>+'P2 Presupuesto Aprobado-Ejec '!O77</f>
        <v>0</v>
      </c>
      <c r="O76" s="23"/>
    </row>
    <row r="77" spans="2:15">
      <c r="B77" s="4" t="s">
        <v>69</v>
      </c>
      <c r="C77" s="64"/>
      <c r="D77" s="67"/>
      <c r="E77" s="64"/>
      <c r="F77" s="63">
        <f>+'P2 Presupuesto Aprobado-Ejec '!G78</f>
        <v>0</v>
      </c>
      <c r="G77" s="63">
        <f>+'P2 Presupuesto Aprobado-Ejec '!H78</f>
        <v>0</v>
      </c>
      <c r="H77" s="63">
        <f>+'P2 Presupuesto Aprobado-Ejec '!I78</f>
        <v>0</v>
      </c>
      <c r="I77" s="63">
        <f>+'P2 Presupuesto Aprobado-Ejec '!J78</f>
        <v>0</v>
      </c>
      <c r="J77" s="63">
        <f>+'P2 Presupuesto Aprobado-Ejec '!K78</f>
        <v>0</v>
      </c>
      <c r="K77" s="63">
        <f>+'P2 Presupuesto Aprobado-Ejec '!L78</f>
        <v>0</v>
      </c>
      <c r="L77" s="63">
        <f>+'P2 Presupuesto Aprobado-Ejec '!M78</f>
        <v>0</v>
      </c>
      <c r="M77" s="63">
        <f>+'P2 Presupuesto Aprobado-Ejec '!N78</f>
        <v>0</v>
      </c>
      <c r="N77" s="63">
        <f>+'P2 Presupuesto Aprobado-Ejec '!O78</f>
        <v>0</v>
      </c>
      <c r="O77" s="21"/>
    </row>
    <row r="78" spans="2:15">
      <c r="B78" s="4" t="s">
        <v>70</v>
      </c>
      <c r="C78" s="64"/>
      <c r="D78" s="67"/>
      <c r="E78" s="64"/>
      <c r="F78" s="63">
        <f>+'P2 Presupuesto Aprobado-Ejec '!G79</f>
        <v>0</v>
      </c>
      <c r="G78" s="63">
        <f>+'P2 Presupuesto Aprobado-Ejec '!H79</f>
        <v>0</v>
      </c>
      <c r="H78" s="63">
        <f>+'P2 Presupuesto Aprobado-Ejec '!I79</f>
        <v>0</v>
      </c>
      <c r="I78" s="63">
        <f>+'P2 Presupuesto Aprobado-Ejec '!J79</f>
        <v>0</v>
      </c>
      <c r="J78" s="63">
        <f>+'P2 Presupuesto Aprobado-Ejec '!K79</f>
        <v>0</v>
      </c>
      <c r="K78" s="63">
        <f>+'P2 Presupuesto Aprobado-Ejec '!L79</f>
        <v>0</v>
      </c>
      <c r="L78" s="63">
        <f>+'P2 Presupuesto Aprobado-Ejec '!M79</f>
        <v>0</v>
      </c>
      <c r="M78" s="63">
        <f>+'P2 Presupuesto Aprobado-Ejec '!N79</f>
        <v>0</v>
      </c>
      <c r="N78" s="63">
        <f>+'P2 Presupuesto Aprobado-Ejec '!O79</f>
        <v>0</v>
      </c>
      <c r="O78" s="21"/>
    </row>
    <row r="79" spans="2:15">
      <c r="B79" s="3" t="s">
        <v>71</v>
      </c>
      <c r="C79" s="64"/>
      <c r="D79" s="67"/>
      <c r="E79" s="64"/>
      <c r="F79" s="63">
        <f>+'P2 Presupuesto Aprobado-Ejec '!G80</f>
        <v>0</v>
      </c>
      <c r="G79" s="63">
        <f>+'P2 Presupuesto Aprobado-Ejec '!H80</f>
        <v>0</v>
      </c>
      <c r="H79" s="63">
        <f>+'P2 Presupuesto Aprobado-Ejec '!I80</f>
        <v>0</v>
      </c>
      <c r="I79" s="63">
        <f>+'P2 Presupuesto Aprobado-Ejec '!J80</f>
        <v>0</v>
      </c>
      <c r="J79" s="63">
        <f>+'P2 Presupuesto Aprobado-Ejec '!K80</f>
        <v>0</v>
      </c>
      <c r="K79" s="63">
        <f>+'P2 Presupuesto Aprobado-Ejec '!L80</f>
        <v>0</v>
      </c>
      <c r="L79" s="63">
        <f>+'P2 Presupuesto Aprobado-Ejec '!M80</f>
        <v>0</v>
      </c>
      <c r="M79" s="63">
        <f>+'P2 Presupuesto Aprobado-Ejec '!N80</f>
        <v>0</v>
      </c>
      <c r="N79" s="63">
        <f>+'P2 Presupuesto Aprobado-Ejec '!O80</f>
        <v>0</v>
      </c>
      <c r="O79" s="21"/>
    </row>
    <row r="80" spans="2:15">
      <c r="B80" s="4" t="s">
        <v>72</v>
      </c>
      <c r="C80" s="64"/>
      <c r="D80" s="67"/>
      <c r="E80" s="64"/>
      <c r="F80" s="63">
        <f>+'P2 Presupuesto Aprobado-Ejec '!G81</f>
        <v>0</v>
      </c>
      <c r="G80" s="63">
        <f>+'P2 Presupuesto Aprobado-Ejec '!H81</f>
        <v>0</v>
      </c>
      <c r="H80" s="63">
        <f>+'P2 Presupuesto Aprobado-Ejec '!I81</f>
        <v>0</v>
      </c>
      <c r="I80" s="63">
        <f>+'P2 Presupuesto Aprobado-Ejec '!J81</f>
        <v>0</v>
      </c>
      <c r="J80" s="63">
        <f>+'P2 Presupuesto Aprobado-Ejec '!K81</f>
        <v>0</v>
      </c>
      <c r="K80" s="63">
        <f>+'P2 Presupuesto Aprobado-Ejec '!L81</f>
        <v>0</v>
      </c>
      <c r="L80" s="63">
        <f>+'P2 Presupuesto Aprobado-Ejec '!M81</f>
        <v>0</v>
      </c>
      <c r="M80" s="63">
        <f>+'P2 Presupuesto Aprobado-Ejec '!N81</f>
        <v>0</v>
      </c>
      <c r="N80" s="63">
        <f>+'P2 Presupuesto Aprobado-Ejec '!O81</f>
        <v>0</v>
      </c>
      <c r="O80" s="21"/>
    </row>
    <row r="81" spans="2:15">
      <c r="B81" s="4" t="s">
        <v>73</v>
      </c>
      <c r="C81" s="64"/>
      <c r="D81" s="67"/>
      <c r="E81" s="64"/>
      <c r="F81" s="63">
        <f>+'P2 Presupuesto Aprobado-Ejec '!G82</f>
        <v>0</v>
      </c>
      <c r="G81" s="63">
        <f>+'P2 Presupuesto Aprobado-Ejec '!H82</f>
        <v>0</v>
      </c>
      <c r="H81" s="63">
        <f>+'P2 Presupuesto Aprobado-Ejec '!I82</f>
        <v>0</v>
      </c>
      <c r="I81" s="63">
        <f>+'P2 Presupuesto Aprobado-Ejec '!J82</f>
        <v>0</v>
      </c>
      <c r="J81" s="63">
        <f>+'P2 Presupuesto Aprobado-Ejec '!K82</f>
        <v>0</v>
      </c>
      <c r="K81" s="63">
        <f>+'P2 Presupuesto Aprobado-Ejec '!L82</f>
        <v>0</v>
      </c>
      <c r="L81" s="63">
        <f>+'P2 Presupuesto Aprobado-Ejec '!M82</f>
        <v>0</v>
      </c>
      <c r="M81" s="63">
        <f>+'P2 Presupuesto Aprobado-Ejec '!N82</f>
        <v>0</v>
      </c>
      <c r="N81" s="63">
        <f>+'P2 Presupuesto Aprobado-Ejec '!O82</f>
        <v>0</v>
      </c>
      <c r="O81" s="21"/>
    </row>
    <row r="82" spans="2:15">
      <c r="B82" s="3" t="s">
        <v>74</v>
      </c>
      <c r="C82" s="64"/>
      <c r="D82" s="67"/>
      <c r="E82" s="64"/>
      <c r="F82" s="63">
        <f>+'P2 Presupuesto Aprobado-Ejec '!G83</f>
        <v>0</v>
      </c>
      <c r="G82" s="63">
        <f>+'P2 Presupuesto Aprobado-Ejec '!H83</f>
        <v>0</v>
      </c>
      <c r="H82" s="63">
        <f>+'P2 Presupuesto Aprobado-Ejec '!I83</f>
        <v>0</v>
      </c>
      <c r="I82" s="63">
        <f>+'P2 Presupuesto Aprobado-Ejec '!J83</f>
        <v>0</v>
      </c>
      <c r="J82" s="63">
        <f>+'P2 Presupuesto Aprobado-Ejec '!K83</f>
        <v>0</v>
      </c>
      <c r="K82" s="63">
        <f>+'P2 Presupuesto Aprobado-Ejec '!L83</f>
        <v>0</v>
      </c>
      <c r="L82" s="63">
        <f>+'P2 Presupuesto Aprobado-Ejec '!M83</f>
        <v>0</v>
      </c>
      <c r="M82" s="63">
        <f>+'P2 Presupuesto Aprobado-Ejec '!N83</f>
        <v>0</v>
      </c>
      <c r="N82" s="63">
        <f>+'P2 Presupuesto Aprobado-Ejec '!O83</f>
        <v>0</v>
      </c>
      <c r="O82" s="21"/>
    </row>
    <row r="83" spans="2:15">
      <c r="B83" s="4" t="s">
        <v>75</v>
      </c>
      <c r="C83" s="66"/>
      <c r="D83" s="67"/>
      <c r="E83" s="66"/>
      <c r="F83" s="63">
        <f>+'P2 Presupuesto Aprobado-Ejec '!G84</f>
        <v>0</v>
      </c>
      <c r="G83" s="63">
        <f>+'P2 Presupuesto Aprobado-Ejec '!H84</f>
        <v>0</v>
      </c>
      <c r="H83" s="63">
        <f>+'P2 Presupuesto Aprobado-Ejec '!I84</f>
        <v>0</v>
      </c>
      <c r="I83" s="63">
        <f>+'P2 Presupuesto Aprobado-Ejec '!J84</f>
        <v>0</v>
      </c>
      <c r="J83" s="63">
        <f>+'P2 Presupuesto Aprobado-Ejec '!K84</f>
        <v>0</v>
      </c>
      <c r="K83" s="63">
        <f>+'P2 Presupuesto Aprobado-Ejec '!L84</f>
        <v>0</v>
      </c>
      <c r="L83" s="63">
        <f>+'P2 Presupuesto Aprobado-Ejec '!M84</f>
        <v>0</v>
      </c>
      <c r="M83" s="63">
        <f>+'P2 Presupuesto Aprobado-Ejec '!N84</f>
        <v>0</v>
      </c>
      <c r="N83" s="63">
        <f>+'P2 Presupuesto Aprobado-Ejec '!O84</f>
        <v>0</v>
      </c>
      <c r="O83" s="21"/>
    </row>
    <row r="84" spans="2:15">
      <c r="B84" s="7" t="s">
        <v>65</v>
      </c>
      <c r="C84" s="63">
        <f>C11+C17+C27+C37+C46+C53+C63+C68+C71</f>
        <v>48417142.630000003</v>
      </c>
      <c r="D84" s="24">
        <f>D11+D17+D27+D37+D46+D53+D63+D68+D71+D76+D79+D82</f>
        <v>52070927.270000003</v>
      </c>
      <c r="E84" s="24">
        <f>E11+E17+E27+E37+E46+E53+E63+E68+E71+E76+E79+E82</f>
        <v>53537653.729999997</v>
      </c>
      <c r="F84" s="24">
        <f>F11+F17+F27+F37+F46+F53+F63+F68+F71+F76+F79+F82</f>
        <v>50838806.680000007</v>
      </c>
      <c r="G84" s="63">
        <f t="shared" ref="G84" si="5">G11+G17+G27+G37+G46+G53+G63+G68+G71</f>
        <v>52092528.68</v>
      </c>
      <c r="H84" s="63">
        <f>H11+H17+H27+H37+H46+H53+H63+H68+H71</f>
        <v>51713313.670000009</v>
      </c>
      <c r="I84" s="63">
        <f>I11+I17+I27+I37+I46+I53+I63+I68+I71+I75</f>
        <v>55210194.359999992</v>
      </c>
      <c r="J84" s="63">
        <f>J11+J17+J27+J37+J46+J53+J63+J68+J71+J75</f>
        <v>92845069.719999999</v>
      </c>
      <c r="K84" s="63">
        <f>K11+K17+K27+K37+K46+K53+K63+K68+K71+K75</f>
        <v>51402833.280000001</v>
      </c>
      <c r="L84" s="63">
        <f t="shared" ref="L84" si="6">L11+L17+L27+L37+L46+L53+L63+L68+L71+L75</f>
        <v>57301950.960000001</v>
      </c>
      <c r="M84" s="63">
        <f>M11+M17+M27+M37+M46+M53+M63+M68+M71+M75</f>
        <v>58714113.440000005</v>
      </c>
      <c r="N84" s="63">
        <f t="shared" ref="N84" si="7">N11+N17+N27+N37+N46+N53+N63+N68+N71+N75</f>
        <v>0</v>
      </c>
      <c r="O84" s="25">
        <f>O11+O17+O27+O53</f>
        <v>624134703.89999998</v>
      </c>
    </row>
    <row r="86" spans="2:15" ht="15.75">
      <c r="B86" s="28" t="s">
        <v>99</v>
      </c>
      <c r="I86" s="107" t="s">
        <v>103</v>
      </c>
      <c r="J86" s="107"/>
      <c r="K86" s="107"/>
      <c r="L86" s="107"/>
      <c r="M86" s="107"/>
      <c r="N86" s="107"/>
      <c r="O86" s="107"/>
    </row>
    <row r="88" spans="2:15">
      <c r="B88" s="26" t="s">
        <v>100</v>
      </c>
      <c r="I88" s="108" t="s">
        <v>104</v>
      </c>
      <c r="J88" s="108"/>
      <c r="K88" s="108"/>
      <c r="L88" s="108"/>
      <c r="M88" s="108"/>
      <c r="N88" s="108"/>
      <c r="O88" s="108"/>
    </row>
    <row r="89" spans="2:15" ht="15.75">
      <c r="B89" s="28" t="s">
        <v>112</v>
      </c>
      <c r="I89" s="107" t="s">
        <v>110</v>
      </c>
      <c r="J89" s="107"/>
      <c r="K89" s="107"/>
      <c r="L89" s="107"/>
      <c r="M89" s="107"/>
      <c r="N89" s="107"/>
      <c r="O89" s="107"/>
    </row>
    <row r="90" spans="2:15" ht="15.75">
      <c r="B90" s="28" t="s">
        <v>113</v>
      </c>
      <c r="I90" s="107" t="s">
        <v>105</v>
      </c>
      <c r="J90" s="107"/>
      <c r="K90" s="107"/>
      <c r="L90" s="107"/>
      <c r="M90" s="107"/>
      <c r="N90" s="107"/>
      <c r="O90" s="107"/>
    </row>
    <row r="91" spans="2:15">
      <c r="B91" s="27"/>
    </row>
    <row r="94" spans="2:15" ht="15.75">
      <c r="C94" s="107" t="s">
        <v>101</v>
      </c>
      <c r="D94" s="107"/>
      <c r="E94" s="107"/>
      <c r="F94" s="107"/>
    </row>
    <row r="96" spans="2:15">
      <c r="C96" s="108" t="s">
        <v>100</v>
      </c>
      <c r="D96" s="108"/>
      <c r="E96" s="108"/>
      <c r="F96" s="108"/>
    </row>
    <row r="97" spans="3:6" ht="15.75">
      <c r="C97" s="107" t="s">
        <v>109</v>
      </c>
      <c r="D97" s="107"/>
      <c r="E97" s="107"/>
      <c r="F97" s="107"/>
    </row>
    <row r="98" spans="3:6" ht="15.75">
      <c r="C98" s="107" t="s">
        <v>102</v>
      </c>
      <c r="D98" s="107"/>
      <c r="E98" s="107"/>
      <c r="F98" s="107"/>
    </row>
  </sheetData>
  <mergeCells count="13">
    <mergeCell ref="B4:O4"/>
    <mergeCell ref="B5:O5"/>
    <mergeCell ref="B6:O6"/>
    <mergeCell ref="B7:O7"/>
    <mergeCell ref="B3:O3"/>
    <mergeCell ref="C94:F94"/>
    <mergeCell ref="C96:F96"/>
    <mergeCell ref="C97:F97"/>
    <mergeCell ref="C98:F98"/>
    <mergeCell ref="I86:O86"/>
    <mergeCell ref="I88:O88"/>
    <mergeCell ref="I89:O89"/>
    <mergeCell ref="I90:O90"/>
  </mergeCells>
  <pageMargins left="0.23622047244094491" right="0.23622047244094491" top="0.74803149606299213" bottom="0.74803149606299213" header="0.31496062992125984" footer="0.31496062992125984"/>
  <pageSetup paperSize="9" scale="4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2024-12-05T15:28:39Z</cp:lastPrinted>
  <dcterms:created xsi:type="dcterms:W3CDTF">2021-07-29T18:58:50Z</dcterms:created>
  <dcterms:modified xsi:type="dcterms:W3CDTF">2024-12-17T12:50:52Z</dcterms:modified>
</cp:coreProperties>
</file>