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2" l="1"/>
  <c r="L28" i="2"/>
  <c r="L18" i="2"/>
  <c r="K18" i="2"/>
  <c r="K54" i="2" l="1"/>
  <c r="K28" i="2"/>
  <c r="C65" i="2" l="1"/>
  <c r="C64" i="2" s="1"/>
  <c r="D63" i="1"/>
  <c r="J28" i="2"/>
  <c r="J54" i="2"/>
  <c r="J18" i="2"/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84" i="1" l="1"/>
  <c r="C54" i="2"/>
  <c r="C18" i="2"/>
  <c r="C28" i="2"/>
  <c r="C12" i="2"/>
  <c r="H28" i="2"/>
  <c r="H18" i="2"/>
  <c r="G18" i="2"/>
  <c r="H12" i="2"/>
  <c r="P55" i="2"/>
  <c r="H54" i="2"/>
  <c r="C85" i="2" l="1"/>
  <c r="H85" i="2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54" i="2" l="1"/>
  <c r="G54" i="2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<sst xmlns="http://schemas.openxmlformats.org/spreadsheetml/2006/main" count="308" uniqueCount="118">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</sst>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61" zoomScale="98" zoomScaleNormal="98" workbookViewId="0">
      <selection activeCell="D85" sqref="D85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09"/>
      <c r="C2" s="110"/>
      <c r="D2" s="110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07" t="s">
        <v>98</v>
      </c>
      <c r="C3" s="108"/>
      <c r="D3" s="108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18">
        <v>2024</v>
      </c>
      <c r="C4" s="119"/>
      <c r="D4" s="119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1" t="s">
        <v>76</v>
      </c>
      <c r="C5" s="112"/>
      <c r="D5" s="112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1" t="s">
        <v>77</v>
      </c>
      <c r="C6" s="112"/>
      <c r="D6" s="112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0" t="s">
        <v>117</v>
      </c>
      <c r="C7" s="120"/>
      <c r="D7" s="120"/>
    </row>
    <row r="8" spans="1:15" ht="15" customHeight="1">
      <c r="B8" s="113" t="s">
        <v>66</v>
      </c>
      <c r="C8" s="114" t="s">
        <v>94</v>
      </c>
      <c r="D8" s="116" t="s">
        <v>93</v>
      </c>
      <c r="E8" s="6"/>
    </row>
    <row r="9" spans="1:15" ht="23.25" customHeight="1">
      <c r="B9" s="113"/>
      <c r="C9" s="115"/>
      <c r="D9" s="117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671761447</v>
      </c>
      <c r="E11" s="105"/>
    </row>
    <row r="12" spans="1:15" ht="15.75">
      <c r="B12" s="53" t="s">
        <v>2</v>
      </c>
      <c r="C12" s="103">
        <v>507852741</v>
      </c>
      <c r="D12" s="100">
        <v>521352178</v>
      </c>
      <c r="E12" s="101"/>
    </row>
    <row r="13" spans="1:15" ht="15.75">
      <c r="B13" s="53" t="s">
        <v>3</v>
      </c>
      <c r="C13" s="103">
        <v>53482451</v>
      </c>
      <c r="D13" s="100">
        <v>17782451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66709278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183838366.04000002</v>
      </c>
      <c r="E17" s="104"/>
    </row>
    <row r="18" spans="2:5" ht="15.75">
      <c r="B18" s="53" t="s">
        <v>8</v>
      </c>
      <c r="C18" s="103">
        <v>13253964</v>
      </c>
      <c r="D18" s="103">
        <v>11373964</v>
      </c>
      <c r="E18" s="103"/>
    </row>
    <row r="19" spans="2:5" ht="15.75">
      <c r="B19" s="53" t="s">
        <v>9</v>
      </c>
      <c r="C19" s="103">
        <v>1600000</v>
      </c>
      <c r="D19" s="103">
        <v>1650001</v>
      </c>
      <c r="E19" s="103"/>
    </row>
    <row r="20" spans="2:5" ht="15.75">
      <c r="B20" s="53" t="s">
        <v>10</v>
      </c>
      <c r="C20" s="103">
        <v>3400000</v>
      </c>
      <c r="D20" s="103">
        <v>3200000</v>
      </c>
      <c r="E20" s="103"/>
    </row>
    <row r="21" spans="2:5" ht="15.75">
      <c r="B21" s="53" t="s">
        <v>11</v>
      </c>
      <c r="C21" s="103">
        <v>2715000</v>
      </c>
      <c r="D21" s="103">
        <v>33215000</v>
      </c>
      <c r="E21" s="103"/>
    </row>
    <row r="22" spans="2:5" ht="15.75">
      <c r="B22" s="53" t="s">
        <v>12</v>
      </c>
      <c r="C22" s="103">
        <v>10623000</v>
      </c>
      <c r="D22" s="103">
        <v>13346998</v>
      </c>
      <c r="E22" s="103"/>
    </row>
    <row r="23" spans="2:5" ht="15.75">
      <c r="B23" s="53" t="s">
        <v>13</v>
      </c>
      <c r="C23" s="103">
        <v>15200000</v>
      </c>
      <c r="D23" s="103">
        <v>15450000</v>
      </c>
      <c r="E23" s="103"/>
    </row>
    <row r="24" spans="2:5" ht="15.75">
      <c r="B24" s="53" t="s">
        <v>14</v>
      </c>
      <c r="C24" s="103">
        <v>3094787</v>
      </c>
      <c r="D24" s="103">
        <v>6256203.04</v>
      </c>
      <c r="E24" s="103"/>
    </row>
    <row r="25" spans="2:5" ht="15.75">
      <c r="B25" s="53" t="s">
        <v>15</v>
      </c>
      <c r="C25" s="103">
        <v>2545000</v>
      </c>
      <c r="D25" s="103">
        <v>93980200</v>
      </c>
      <c r="E25" s="103"/>
    </row>
    <row r="26" spans="2:5" ht="15.75">
      <c r="B26" s="53" t="s">
        <v>16</v>
      </c>
      <c r="C26" s="103">
        <v>1450000</v>
      </c>
      <c r="D26" s="103">
        <v>5366000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37267625.960000001</v>
      </c>
      <c r="E27" s="23"/>
    </row>
    <row r="28" spans="2:5" ht="15.75">
      <c r="B28" s="53" t="s">
        <v>18</v>
      </c>
      <c r="C28" s="103">
        <v>1280000</v>
      </c>
      <c r="D28" s="103">
        <v>1770000</v>
      </c>
    </row>
    <row r="29" spans="2:5" ht="15.75">
      <c r="B29" s="53" t="s">
        <v>19</v>
      </c>
      <c r="C29" s="103">
        <v>110000</v>
      </c>
      <c r="D29" s="103">
        <v>510000</v>
      </c>
    </row>
    <row r="30" spans="2:5" ht="15.75">
      <c r="B30" s="53" t="s">
        <v>20</v>
      </c>
      <c r="C30" s="103">
        <v>2550000</v>
      </c>
      <c r="D30" s="103">
        <v>25734741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340000</v>
      </c>
    </row>
    <row r="33" spans="2:4" ht="15.75">
      <c r="B33" s="53" t="s">
        <v>23</v>
      </c>
      <c r="C33" s="103">
        <v>290000</v>
      </c>
      <c r="D33" s="103">
        <v>247000</v>
      </c>
    </row>
    <row r="34" spans="2:4" ht="15.75">
      <c r="B34" s="53" t="s">
        <v>24</v>
      </c>
      <c r="C34" s="103">
        <v>3785000</v>
      </c>
      <c r="D34" s="100">
        <v>3333100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5317784.96</v>
      </c>
    </row>
    <row r="37" spans="2:4" ht="15.75">
      <c r="B37" s="52" t="s">
        <v>27</v>
      </c>
      <c r="C37" s="56"/>
      <c r="D37" s="103"/>
    </row>
    <row r="38" spans="2:4" ht="15.75">
      <c r="B38" s="53" t="s">
        <v>28</v>
      </c>
      <c r="C38" s="57"/>
      <c r="D38" s="103"/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/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15449300</v>
      </c>
      <c r="E53" s="21"/>
    </row>
    <row r="54" spans="2:5" ht="15.75">
      <c r="B54" s="53" t="s">
        <v>44</v>
      </c>
      <c r="C54" s="103">
        <v>1330000</v>
      </c>
      <c r="D54" s="103">
        <v>3461150</v>
      </c>
    </row>
    <row r="55" spans="2:5" ht="15.75">
      <c r="B55" s="53" t="s">
        <v>45</v>
      </c>
      <c r="C55" s="103">
        <v>175000</v>
      </c>
      <c r="D55" s="103">
        <v>153300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1345000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0</v>
      </c>
    </row>
    <row r="62" spans="2:5" ht="15.75">
      <c r="B62" s="53" t="s">
        <v>52</v>
      </c>
      <c r="C62" s="103">
        <v>150000</v>
      </c>
      <c r="D62" s="103">
        <v>0</v>
      </c>
    </row>
    <row r="63" spans="2:5" ht="15.75">
      <c r="B63" s="52" t="s">
        <v>53</v>
      </c>
      <c r="C63" s="56"/>
      <c r="D63" s="56">
        <f>SUM(D64)</f>
        <v>72915408.120000005</v>
      </c>
    </row>
    <row r="64" spans="2:5" ht="15.75">
      <c r="B64" s="53" t="s">
        <v>54</v>
      </c>
      <c r="C64" s="57"/>
      <c r="D64" s="100">
        <v>72915408.120000005</v>
      </c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D53+D27+D17+D11+D64</f>
        <v>981232147.12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26" t="s">
        <v>99</v>
      </c>
      <c r="B93" s="126"/>
      <c r="G93" s="76"/>
      <c r="H93" s="127"/>
      <c r="I93" s="127"/>
      <c r="J93" s="127"/>
      <c r="K93" s="12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25" t="s">
        <v>100</v>
      </c>
      <c r="B95" s="125"/>
      <c r="G95"/>
      <c r="H95" s="125" t="s">
        <v>107</v>
      </c>
      <c r="I95" s="125"/>
      <c r="J95" s="125"/>
      <c r="K95" s="125"/>
      <c r="L95" s="27"/>
      <c r="M95" s="27"/>
      <c r="N95" s="27"/>
      <c r="O95" s="27"/>
      <c r="P95" s="34"/>
      <c r="Q95" s="27"/>
    </row>
    <row r="96" spans="1:17" ht="15.75" customHeight="1">
      <c r="A96" s="127" t="s">
        <v>115</v>
      </c>
      <c r="B96" s="127"/>
      <c r="G96"/>
      <c r="H96" s="127" t="s">
        <v>111</v>
      </c>
      <c r="I96" s="127"/>
      <c r="J96" s="127"/>
      <c r="K96" s="127"/>
      <c r="L96" s="29"/>
      <c r="M96" s="29"/>
      <c r="N96" s="29"/>
      <c r="O96" s="33"/>
      <c r="P96" s="33"/>
      <c r="Q96" s="29"/>
    </row>
    <row r="97" spans="1:17" ht="15.75">
      <c r="A97" s="127" t="s">
        <v>116</v>
      </c>
      <c r="B97" s="127"/>
      <c r="D97" s="127"/>
      <c r="E97" s="127"/>
      <c r="F97" s="127"/>
      <c r="G97" s="127"/>
      <c r="H97" s="127" t="s">
        <v>105</v>
      </c>
      <c r="I97" s="127"/>
      <c r="J97" s="127"/>
      <c r="K97" s="12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21" t="s">
        <v>96</v>
      </c>
      <c r="B107" s="122"/>
      <c r="D107" s="21"/>
      <c r="G107"/>
    </row>
    <row r="108" spans="1:17" ht="45" customHeight="1" thickBot="1">
      <c r="A108" s="123" t="s">
        <v>97</v>
      </c>
      <c r="B108" s="124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abSelected="1" topLeftCell="A67" zoomScale="90" zoomScaleNormal="90" workbookViewId="0">
      <selection activeCell="L54" sqref="L54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bestFit="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9" spans="1:16" ht="25.5" customHeight="1">
      <c r="A9" s="129" t="s">
        <v>66</v>
      </c>
      <c r="B9" s="130" t="s">
        <v>94</v>
      </c>
      <c r="C9" s="130" t="s">
        <v>93</v>
      </c>
      <c r="D9" s="128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6">
      <c r="A10" s="129"/>
      <c r="B10" s="130"/>
      <c r="C10" s="130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671761447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43008609.709999993</v>
      </c>
      <c r="K12" s="80">
        <f t="shared" si="1"/>
        <v>73367326.859999999</v>
      </c>
      <c r="L12" s="80">
        <f t="shared" si="1"/>
        <v>42790152.539999999</v>
      </c>
      <c r="M12" s="80">
        <f t="shared" si="1"/>
        <v>0</v>
      </c>
      <c r="N12" s="80">
        <f t="shared" si="1"/>
        <v>0</v>
      </c>
      <c r="O12" s="80">
        <f t="shared" si="1"/>
        <v>0</v>
      </c>
      <c r="P12" s="79">
        <f>P13+P14+P15+P16+P17</f>
        <v>426668834.02999991</v>
      </c>
    </row>
    <row r="13" spans="1:16" ht="15.75">
      <c r="A13" s="81" t="s">
        <v>2</v>
      </c>
      <c r="B13" s="70">
        <v>507852741</v>
      </c>
      <c r="C13" s="70">
        <f>+'P1 Presupuesto Aprobado'!D12</f>
        <v>521352178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100">
        <v>34305743.25</v>
      </c>
      <c r="K13" s="100">
        <v>34088244.43</v>
      </c>
      <c r="L13" s="100">
        <v>34070673.259999998</v>
      </c>
      <c r="M13" s="82"/>
      <c r="N13" s="82"/>
      <c r="O13" s="82"/>
      <c r="P13" s="82">
        <f>SUM(D13:O13)</f>
        <v>312931193.22999996</v>
      </c>
    </row>
    <row r="14" spans="1:16" ht="15.7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100">
        <v>1107147</v>
      </c>
      <c r="K14" s="100">
        <v>1146691.31</v>
      </c>
      <c r="L14" s="100">
        <v>1119000</v>
      </c>
      <c r="M14" s="82"/>
      <c r="N14" s="82"/>
      <c r="O14" s="82"/>
      <c r="P14" s="82">
        <f>SUM(D14:O14)</f>
        <v>12973073.709999999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100">
        <v>130184.5</v>
      </c>
      <c r="K15" s="100">
        <v>130184.5</v>
      </c>
      <c r="L15" s="100">
        <v>135684.5</v>
      </c>
      <c r="M15" s="82"/>
      <c r="N15" s="82"/>
      <c r="O15" s="82"/>
      <c r="P15" s="82">
        <f>SUM(D15:O15)</f>
        <v>1177160.5</v>
      </c>
    </row>
    <row r="16" spans="1:16" ht="15.75">
      <c r="A16" s="81" t="s">
        <v>5</v>
      </c>
      <c r="B16" s="70">
        <v>0</v>
      </c>
      <c r="C16" s="70">
        <f>+'P1 Presupuesto Aprobado'!D15</f>
        <v>66709278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100">
        <v>2212242.7999999998</v>
      </c>
      <c r="K16" s="100">
        <v>32740879.289999999</v>
      </c>
      <c r="L16" s="100">
        <v>2178251.15</v>
      </c>
      <c r="M16" s="82"/>
      <c r="N16" s="82"/>
      <c r="O16" s="82"/>
      <c r="P16" s="82">
        <f>SUM(D16:O16)</f>
        <v>52019509.529999994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100">
        <v>5253292.16</v>
      </c>
      <c r="K17" s="100">
        <v>5261327.33</v>
      </c>
      <c r="L17" s="100">
        <v>5286543.63</v>
      </c>
      <c r="M17" s="82"/>
      <c r="N17" s="82"/>
      <c r="O17" s="82"/>
      <c r="P17" s="82">
        <f>SUM(D17:O17)</f>
        <v>47567897.059999995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183838366.04000002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79">
        <f>SUM(J19:J27)</f>
        <v>10238279.539999999</v>
      </c>
      <c r="K18" s="79">
        <f>+K19+K20+K21+K22+K23+K24+K25+K26+K27</f>
        <v>6131003.3600000003</v>
      </c>
      <c r="L18" s="79">
        <f>L19+L20+L21+L22+L23+L24+L25+L26+L27</f>
        <v>6605696.7599999998</v>
      </c>
      <c r="M18" s="82"/>
      <c r="N18" s="82"/>
      <c r="O18" s="82"/>
      <c r="P18" s="79">
        <f>P19+P20+P21+P22+P23+P24+P25+P26+P27</f>
        <v>58869739.309999995</v>
      </c>
    </row>
    <row r="19" spans="1:16" ht="15.75">
      <c r="A19" s="81" t="s">
        <v>8</v>
      </c>
      <c r="B19" s="70">
        <v>13253964</v>
      </c>
      <c r="C19" s="70">
        <f>+'P1 Presupuesto Aprobado'!D18</f>
        <v>11373964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100">
        <v>663612.43999999994</v>
      </c>
      <c r="K19" s="100">
        <v>991716.09</v>
      </c>
      <c r="L19" s="100">
        <v>728083.74</v>
      </c>
      <c r="M19" s="82"/>
      <c r="N19" s="82"/>
      <c r="O19" s="82"/>
      <c r="P19" s="88">
        <f t="shared" ref="P19:P27" si="3">SUM(D19:O19)</f>
        <v>7049905.1699999999</v>
      </c>
    </row>
    <row r="20" spans="1:16" ht="15.75">
      <c r="A20" s="81" t="s">
        <v>9</v>
      </c>
      <c r="B20" s="70">
        <v>1600000</v>
      </c>
      <c r="C20" s="70">
        <f>+'P1 Presupuesto Aprobado'!D19</f>
        <v>1650001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100">
        <v>90000</v>
      </c>
      <c r="K20" s="100">
        <v>215847.4</v>
      </c>
      <c r="L20" s="100">
        <v>2536</v>
      </c>
      <c r="M20" s="82"/>
      <c r="N20" s="82"/>
      <c r="O20" s="82"/>
      <c r="P20" s="88">
        <f t="shared" si="3"/>
        <v>1013240.71</v>
      </c>
    </row>
    <row r="21" spans="1:16" ht="15.75">
      <c r="A21" s="81" t="s">
        <v>10</v>
      </c>
      <c r="B21" s="70">
        <v>3400000</v>
      </c>
      <c r="C21" s="70">
        <f>+'P1 Presupuesto Aprobado'!D20</f>
        <v>3200000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100">
        <v>184135</v>
      </c>
      <c r="K21" s="100">
        <v>372189.1</v>
      </c>
      <c r="L21" s="100">
        <v>112008.48</v>
      </c>
      <c r="M21" s="82"/>
      <c r="N21" s="82"/>
      <c r="O21" s="82"/>
      <c r="P21" s="88">
        <f t="shared" si="3"/>
        <v>1787771.15</v>
      </c>
    </row>
    <row r="22" spans="1:16" ht="15.75">
      <c r="A22" s="81" t="s">
        <v>11</v>
      </c>
      <c r="B22" s="70">
        <v>2715000</v>
      </c>
      <c r="C22" s="70">
        <f>+'P1 Presupuesto Aprobado'!D21</f>
        <v>33215000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100">
        <v>2576731.0099999998</v>
      </c>
      <c r="K22" s="100">
        <v>2531953.4700000002</v>
      </c>
      <c r="L22" s="100">
        <v>3121181.23</v>
      </c>
      <c r="M22" s="82"/>
      <c r="N22" s="82"/>
      <c r="O22" s="82"/>
      <c r="P22" s="88">
        <f t="shared" si="3"/>
        <v>24360264.039999995</v>
      </c>
    </row>
    <row r="23" spans="1:16" ht="15.75">
      <c r="A23" s="81" t="s">
        <v>12</v>
      </c>
      <c r="B23" s="70">
        <v>10623000</v>
      </c>
      <c r="C23" s="70">
        <f>+'P1 Presupuesto Aprobado'!D22</f>
        <v>13346998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100">
        <v>5300255.53</v>
      </c>
      <c r="K23" s="82">
        <v>0</v>
      </c>
      <c r="L23" s="82">
        <v>0</v>
      </c>
      <c r="M23" s="82"/>
      <c r="N23" s="82"/>
      <c r="O23" s="82"/>
      <c r="P23" s="88">
        <f t="shared" si="3"/>
        <v>8321641.6500000004</v>
      </c>
    </row>
    <row r="24" spans="1:16" ht="15.75">
      <c r="A24" s="81" t="s">
        <v>13</v>
      </c>
      <c r="B24" s="70">
        <v>15200000</v>
      </c>
      <c r="C24" s="70">
        <f>+'P1 Presupuesto Aprobado'!D23</f>
        <v>15450000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100">
        <v>915203.01</v>
      </c>
      <c r="K24" s="100">
        <v>896139.19</v>
      </c>
      <c r="L24" s="100">
        <v>879411.15</v>
      </c>
      <c r="M24" s="82"/>
      <c r="N24" s="82"/>
      <c r="O24" s="82"/>
      <c r="P24" s="88">
        <f t="shared" si="3"/>
        <v>8926974.25</v>
      </c>
    </row>
    <row r="25" spans="1:16" ht="15.75">
      <c r="A25" s="81" t="s">
        <v>14</v>
      </c>
      <c r="B25" s="70">
        <v>3094787</v>
      </c>
      <c r="C25" s="70">
        <f>+'P1 Presupuesto Aprobado'!D24</f>
        <v>6256203.04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100">
        <v>209945.66</v>
      </c>
      <c r="K25" s="100">
        <v>425247.91</v>
      </c>
      <c r="L25" s="100">
        <v>29607.41</v>
      </c>
      <c r="M25" s="82"/>
      <c r="N25" s="82"/>
      <c r="O25" s="82"/>
      <c r="P25" s="88">
        <f t="shared" si="3"/>
        <v>2195405.83</v>
      </c>
    </row>
    <row r="26" spans="1:16" ht="15.75">
      <c r="A26" s="81" t="s">
        <v>15</v>
      </c>
      <c r="B26" s="70">
        <v>2545000</v>
      </c>
      <c r="C26" s="70">
        <f>+'P1 Presupuesto Aprobado'!D25</f>
        <v>93980200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100">
        <v>82763.69</v>
      </c>
      <c r="K26" s="100">
        <v>200570.2</v>
      </c>
      <c r="L26" s="100">
        <v>1516610.15</v>
      </c>
      <c r="M26" s="82"/>
      <c r="N26" s="82"/>
      <c r="O26" s="82"/>
      <c r="P26" s="88">
        <f t="shared" si="3"/>
        <v>2713106.5199999996</v>
      </c>
    </row>
    <row r="27" spans="1:16" ht="15.75">
      <c r="A27" s="81" t="s">
        <v>16</v>
      </c>
      <c r="B27" s="70">
        <v>1450000</v>
      </c>
      <c r="C27" s="70">
        <f>+'P1 Presupuesto Aprobado'!D26</f>
        <v>5366000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100">
        <v>215633.2</v>
      </c>
      <c r="K27" s="100">
        <v>497340</v>
      </c>
      <c r="L27" s="100">
        <v>216258.6</v>
      </c>
      <c r="M27" s="82"/>
      <c r="N27" s="82"/>
      <c r="O27" s="82"/>
      <c r="P27" s="88">
        <f t="shared" si="3"/>
        <v>2501429.9899999998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37267625.960000001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79">
        <f>SUM(J29:J52)</f>
        <v>1233590.04</v>
      </c>
      <c r="K28" s="79">
        <f>+K29+K30+K31+K32+K33+K34+K35+K36+K37</f>
        <v>2072134.76</v>
      </c>
      <c r="L28" s="79">
        <f>L29+L30+L31+L32+L33+L34+L35+L36+L37</f>
        <v>1932389.74</v>
      </c>
      <c r="M28" s="82"/>
      <c r="N28" s="82"/>
      <c r="O28" s="82"/>
      <c r="P28" s="79">
        <f>P29+P30+P31+P32+P33+P34+P35+P36+P37</f>
        <v>9175517.9500000011</v>
      </c>
    </row>
    <row r="29" spans="1:16" ht="15.75">
      <c r="A29" s="81" t="s">
        <v>18</v>
      </c>
      <c r="B29" s="70">
        <v>1280000</v>
      </c>
      <c r="C29" s="70">
        <f>+'P1 Presupuesto Aprobado'!D28</f>
        <v>1770000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100">
        <v>17636.95</v>
      </c>
      <c r="K29" s="100">
        <v>29738.639999999999</v>
      </c>
      <c r="L29" s="100">
        <v>330994.28000000003</v>
      </c>
      <c r="M29" s="82"/>
      <c r="N29" s="82"/>
      <c r="O29" s="82"/>
      <c r="P29" s="88">
        <f>SUM(D29:O29)</f>
        <v>949615.53999999992</v>
      </c>
    </row>
    <row r="30" spans="1:16" ht="15.75">
      <c r="A30" s="81" t="s">
        <v>19</v>
      </c>
      <c r="B30" s="70">
        <v>110000</v>
      </c>
      <c r="C30" s="70">
        <f>+'P1 Presupuesto Aprobado'!D29</f>
        <v>510000</v>
      </c>
      <c r="D30" s="82"/>
      <c r="E30" s="82"/>
      <c r="F30" s="82"/>
      <c r="G30" s="82"/>
      <c r="H30" s="100">
        <v>15812</v>
      </c>
      <c r="I30" s="100">
        <v>137974</v>
      </c>
      <c r="J30"/>
      <c r="K30" s="100">
        <v>137401.60000000001</v>
      </c>
      <c r="L30" s="100">
        <v>6868.6</v>
      </c>
      <c r="M30" s="82"/>
      <c r="N30" s="82"/>
      <c r="O30" s="82"/>
      <c r="P30" s="88">
        <f>SUM(D30:O30)</f>
        <v>298056.19999999995</v>
      </c>
    </row>
    <row r="31" spans="1:16" ht="15.75">
      <c r="A31" s="81" t="s">
        <v>20</v>
      </c>
      <c r="B31" s="70">
        <v>2550000</v>
      </c>
      <c r="C31" s="70">
        <f>+'P1 Presupuesto Aprobado'!D30</f>
        <v>25734741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100">
        <v>128146.15</v>
      </c>
      <c r="K31" s="100">
        <v>177939.44</v>
      </c>
      <c r="L31" s="100">
        <v>197052</v>
      </c>
      <c r="M31" s="82"/>
      <c r="N31" s="82"/>
      <c r="O31" s="82"/>
      <c r="P31" s="88">
        <f>SUM(D31:O31)</f>
        <v>1070670.3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100"/>
      <c r="K32" s="82">
        <v>0</v>
      </c>
      <c r="L32" s="82">
        <v>0</v>
      </c>
      <c r="M32" s="82"/>
      <c r="N32" s="82"/>
      <c r="O32" s="82"/>
      <c r="P32" s="88">
        <f t="shared" ref="P32" si="5">SUM(D32:O32)</f>
        <v>13456.31</v>
      </c>
    </row>
    <row r="33" spans="1:16" ht="15.75">
      <c r="A33" s="81" t="s">
        <v>22</v>
      </c>
      <c r="B33" s="70">
        <v>265000</v>
      </c>
      <c r="C33" s="70">
        <f>+'P1 Presupuesto Aprobado'!D32</f>
        <v>340000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100">
        <v>11307.36</v>
      </c>
      <c r="K33" s="100">
        <v>5105.26</v>
      </c>
      <c r="L33" s="100">
        <v>5880.02</v>
      </c>
      <c r="M33" s="82"/>
      <c r="N33" s="82"/>
      <c r="O33" s="82"/>
      <c r="P33" s="88">
        <f t="shared" ref="P33:P38" si="6">SUM(D33:O33)</f>
        <v>172691.35</v>
      </c>
    </row>
    <row r="34" spans="1:16" ht="15.75">
      <c r="A34" s="81" t="s">
        <v>23</v>
      </c>
      <c r="B34" s="70">
        <v>290000</v>
      </c>
      <c r="C34" s="70">
        <f>+'P1 Presupuesto Aprobado'!D33</f>
        <v>247000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100">
        <v>1270</v>
      </c>
      <c r="K34" s="100">
        <v>26040.42</v>
      </c>
      <c r="L34" s="100">
        <v>3870</v>
      </c>
      <c r="M34" s="82"/>
      <c r="N34" s="82"/>
      <c r="O34" s="82"/>
      <c r="P34" s="88">
        <f t="shared" si="6"/>
        <v>78639.5</v>
      </c>
    </row>
    <row r="35" spans="1:16" ht="15.75">
      <c r="A35" s="81" t="s">
        <v>24</v>
      </c>
      <c r="B35" s="70">
        <v>3785000</v>
      </c>
      <c r="C35" s="70">
        <f>+'P1 Presupuesto Aprobado'!D34</f>
        <v>3333100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100">
        <v>317760.53000000003</v>
      </c>
      <c r="K35" s="100">
        <v>327276.15000000002</v>
      </c>
      <c r="L35" s="100">
        <v>323471.09999999998</v>
      </c>
      <c r="M35" s="82"/>
      <c r="N35" s="82"/>
      <c r="O35" s="82"/>
      <c r="P35" s="88">
        <f t="shared" si="6"/>
        <v>2491703.1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5317784.96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100">
        <v>757469.05</v>
      </c>
      <c r="K37" s="100">
        <v>1368633.25</v>
      </c>
      <c r="L37" s="100">
        <v>1064253.74</v>
      </c>
      <c r="M37" s="82"/>
      <c r="N37" s="82"/>
      <c r="O37" s="82"/>
      <c r="P37" s="88">
        <f t="shared" si="6"/>
        <v>4100685.6500000004</v>
      </c>
    </row>
    <row r="38" spans="1:16" ht="15.7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7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15449300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79">
        <f>SUM(J55,J56:J84)</f>
        <v>729715.07000000007</v>
      </c>
      <c r="K54" s="79">
        <f>K55+K56+K58+K57+K59</f>
        <v>11274604.74</v>
      </c>
      <c r="L54" s="79">
        <f>L55</f>
        <v>74594.240000000005</v>
      </c>
      <c r="M54" s="82"/>
      <c r="N54" s="82"/>
      <c r="O54" s="82"/>
      <c r="P54" s="79">
        <f>P55+P56+P57+P58+P59+P60+P61+P62+P63</f>
        <v>13414378.73</v>
      </c>
    </row>
    <row r="55" spans="1:16" ht="15.75">
      <c r="A55" s="81" t="s">
        <v>44</v>
      </c>
      <c r="B55" s="70">
        <v>1330000</v>
      </c>
      <c r="C55" s="70">
        <f>+'P1 Presupuesto Aprobado'!D54</f>
        <v>3461150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100">
        <v>348695.9</v>
      </c>
      <c r="K55" s="100">
        <v>724073.11</v>
      </c>
      <c r="L55" s="100">
        <v>74594.240000000005</v>
      </c>
      <c r="M55" s="82"/>
      <c r="N55" s="82"/>
      <c r="O55" s="82"/>
      <c r="P55" s="88">
        <f>SUM(E55:O55)</f>
        <v>2159849.5900000003</v>
      </c>
    </row>
    <row r="56" spans="1:16" ht="15.75">
      <c r="A56" s="81" t="s">
        <v>45</v>
      </c>
      <c r="B56" s="70">
        <v>175000</v>
      </c>
      <c r="C56" s="70">
        <f>+'P1 Presupuesto Aprobado'!D55</f>
        <v>153300</v>
      </c>
      <c r="D56" s="82"/>
      <c r="E56" s="82"/>
      <c r="F56" s="82">
        <v>142485</v>
      </c>
      <c r="G56" s="82"/>
      <c r="H56" s="82"/>
      <c r="I56" s="100">
        <v>3800</v>
      </c>
      <c r="J56" s="82">
        <v>0</v>
      </c>
      <c r="K56" s="82">
        <v>0</v>
      </c>
      <c r="L56" s="82">
        <v>0</v>
      </c>
      <c r="M56" s="82"/>
      <c r="N56" s="82"/>
      <c r="O56" s="82"/>
      <c r="P56" s="88">
        <f t="shared" ref="P56:P84" si="7">SUM(E56:O56)</f>
        <v>146285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>
        <v>0</v>
      </c>
      <c r="L57" s="82">
        <v>0</v>
      </c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100">
        <v>10489850</v>
      </c>
      <c r="L58" s="82">
        <v>0</v>
      </c>
      <c r="M58" s="82"/>
      <c r="N58" s="82"/>
      <c r="O58" s="82"/>
      <c r="P58" s="88">
        <f t="shared" si="7"/>
        <v>10489850</v>
      </c>
    </row>
    <row r="59" spans="1:16" ht="15.75">
      <c r="A59" s="81" t="s">
        <v>48</v>
      </c>
      <c r="B59" s="70">
        <v>1175000</v>
      </c>
      <c r="C59" s="70">
        <f>+'P1 Presupuesto Aprobado'!D58</f>
        <v>1345000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100">
        <v>381019.17</v>
      </c>
      <c r="K59" s="100">
        <v>60681.63</v>
      </c>
      <c r="L59" s="82">
        <v>0</v>
      </c>
      <c r="M59" s="82"/>
      <c r="N59" s="82"/>
      <c r="O59" s="82"/>
      <c r="P59" s="88">
        <f>SUM(E59:O59)</f>
        <v>618394.14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>
        <f>+C65</f>
        <v>72915408.120000005</v>
      </c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>
        <f>+'P1 Presupuesto Aprobado'!D64</f>
        <v>72915408.120000005</v>
      </c>
      <c r="D65" s="82"/>
      <c r="E65" s="87"/>
      <c r="F65" s="82"/>
      <c r="G65" s="90"/>
      <c r="H65" s="82"/>
      <c r="I65" s="82"/>
      <c r="J65" s="82"/>
      <c r="K65" s="82">
        <v>0</v>
      </c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C54+C28+C18+C12+C64</f>
        <v>981232147.12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55210194.359999992</v>
      </c>
      <c r="K85" s="79">
        <f t="shared" si="8"/>
        <v>92845069.719999999</v>
      </c>
      <c r="L85" s="79">
        <f t="shared" si="8"/>
        <v>51402833.280000001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95">
        <f>P12+P18+P28+P54</f>
        <v>508128470.01999992</v>
      </c>
    </row>
    <row r="87" spans="1:17">
      <c r="C87" s="102"/>
    </row>
    <row r="88" spans="1:17" ht="15.75">
      <c r="A88" s="97" t="s">
        <v>99</v>
      </c>
      <c r="H88" s="98"/>
      <c r="I88" s="98"/>
      <c r="J88" s="98"/>
      <c r="K88" s="98"/>
      <c r="L88" s="131" t="s">
        <v>103</v>
      </c>
      <c r="M88" s="131"/>
      <c r="N88" s="131"/>
      <c r="O88" s="131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32" t="s">
        <v>104</v>
      </c>
      <c r="M90" s="132"/>
      <c r="N90" s="132"/>
      <c r="O90" s="132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31" t="s">
        <v>110</v>
      </c>
      <c r="M91" s="131"/>
      <c r="N91" s="131"/>
      <c r="O91" s="131"/>
      <c r="P91" s="98"/>
      <c r="Q91" s="98"/>
    </row>
    <row r="92" spans="1:17" ht="15.75">
      <c r="A92" s="97" t="s">
        <v>116</v>
      </c>
      <c r="B92" s="90"/>
      <c r="D92" s="131"/>
      <c r="E92" s="131"/>
      <c r="F92" s="131"/>
      <c r="G92" s="131"/>
      <c r="H92" s="98"/>
      <c r="I92" s="98"/>
      <c r="J92" s="98"/>
      <c r="K92" s="98"/>
      <c r="L92" s="131" t="s">
        <v>105</v>
      </c>
      <c r="M92" s="131"/>
      <c r="N92" s="131"/>
      <c r="O92" s="131"/>
      <c r="P92" s="98"/>
      <c r="Q92" s="98"/>
    </row>
    <row r="93" spans="1:17" ht="15.75">
      <c r="B93" s="90"/>
      <c r="D93" s="131" t="s">
        <v>101</v>
      </c>
      <c r="E93" s="131"/>
      <c r="F93" s="131"/>
      <c r="G93" s="131"/>
    </row>
    <row r="94" spans="1:17" ht="29.25" customHeight="1">
      <c r="B94" s="90"/>
    </row>
    <row r="95" spans="1:17">
      <c r="D95" s="132" t="s">
        <v>100</v>
      </c>
      <c r="E95" s="132"/>
      <c r="F95" s="132"/>
      <c r="G95" s="132"/>
    </row>
    <row r="96" spans="1:17" ht="15.75">
      <c r="A96" s="30"/>
      <c r="D96" s="131" t="s">
        <v>109</v>
      </c>
      <c r="E96" s="131"/>
      <c r="F96" s="131"/>
      <c r="G96" s="131"/>
    </row>
    <row r="97" spans="1:7" ht="15.75">
      <c r="A97" s="30"/>
      <c r="B97" s="32"/>
      <c r="D97" s="131" t="s">
        <v>102</v>
      </c>
      <c r="E97" s="131"/>
      <c r="F97" s="131"/>
      <c r="G97" s="131"/>
    </row>
    <row r="98" spans="1:7" ht="15.6" customHeight="1">
      <c r="A98" s="30"/>
    </row>
    <row r="99" spans="1:7" ht="393" customHeight="1">
      <c r="A99" s="30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5" scale="49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1" zoomScale="90" zoomScaleNormal="90" workbookViewId="0">
      <selection activeCell="K21" sqref="K21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6" ht="21" customHeight="1">
      <c r="B4" s="107" t="s">
        <v>98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2:16" ht="15.75">
      <c r="B5" s="118">
        <v>2024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2:16" ht="15.75" customHeight="1">
      <c r="B6" s="111" t="s">
        <v>92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2:16" ht="15.75" customHeight="1">
      <c r="B7" s="112" t="s">
        <v>77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43008609.709999993</v>
      </c>
      <c r="J11" s="63">
        <f>+'P2 Presupuesto Aprobado-Ejec '!K12</f>
        <v>73367326.859999999</v>
      </c>
      <c r="K11" s="63">
        <f>+'P2 Presupuesto Aprobado-Ejec '!L12</f>
        <v>42790152.539999999</v>
      </c>
      <c r="L11" s="63">
        <f>+'P2 Presupuesto Aprobado-Ejec '!M12</f>
        <v>0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426668834.03000003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4">
        <f>+'P2 Presupuesto Aprobado-Ejec '!H13</f>
        <v>34811865.82</v>
      </c>
      <c r="H12" s="64">
        <f>+'P2 Presupuesto Aprobado-Ejec '!I13</f>
        <v>35052778.270000003</v>
      </c>
      <c r="I12" s="64">
        <f>+'P2 Presupuesto Aprobado-Ejec '!J13</f>
        <v>34305743.25</v>
      </c>
      <c r="J12" s="64">
        <f>+'P2 Presupuesto Aprobado-Ejec '!K13</f>
        <v>34088244.43</v>
      </c>
      <c r="K12" s="64">
        <f>+'P2 Presupuesto Aprobado-Ejec '!L13</f>
        <v>34070673.259999998</v>
      </c>
      <c r="L12" s="63">
        <f>+'P2 Presupuesto Aprobado-Ejec '!M13</f>
        <v>0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312931193.22999996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4">
        <f>+'P2 Presupuesto Aprobado-Ejec '!H14</f>
        <v>1585592.73</v>
      </c>
      <c r="H13" s="64">
        <f>+'P2 Presupuesto Aprobado-Ejec '!I14</f>
        <v>1683243.78</v>
      </c>
      <c r="I13" s="64">
        <f>+'P2 Presupuesto Aprobado-Ejec '!J14</f>
        <v>1107147</v>
      </c>
      <c r="J13" s="64">
        <f>+'P2 Presupuesto Aprobado-Ejec '!K14</f>
        <v>1146691.31</v>
      </c>
      <c r="K13" s="64">
        <f>+'P2 Presupuesto Aprobado-Ejec '!L14</f>
        <v>1119000</v>
      </c>
      <c r="L13" s="63">
        <f>+'P2 Presupuesto Aprobado-Ejec '!M14</f>
        <v>0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12973073.709999999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4">
        <f>+'P2 Presupuesto Aprobado-Ejec '!H15</f>
        <v>130184.5</v>
      </c>
      <c r="H14" s="64">
        <f>+'P2 Presupuesto Aprobado-Ejec '!I15</f>
        <v>130184.5</v>
      </c>
      <c r="I14" s="64">
        <f>+'P2 Presupuesto Aprobado-Ejec '!J15</f>
        <v>130184.5</v>
      </c>
      <c r="J14" s="64">
        <f>+'P2 Presupuesto Aprobado-Ejec '!K15</f>
        <v>130184.5</v>
      </c>
      <c r="K14" s="64">
        <f>+'P2 Presupuesto Aprobado-Ejec '!L15</f>
        <v>135684.5</v>
      </c>
      <c r="L14" s="63">
        <f>+'P2 Presupuesto Aprobado-Ejec '!M15</f>
        <v>0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1177160.5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4">
        <f>+'P2 Presupuesto Aprobado-Ejec '!H16</f>
        <v>2689630.03</v>
      </c>
      <c r="H15" s="64">
        <f>+'P2 Presupuesto Aprobado-Ejec '!I16</f>
        <v>2545122.13</v>
      </c>
      <c r="I15" s="64">
        <f>+'P2 Presupuesto Aprobado-Ejec '!J16</f>
        <v>2212242.7999999998</v>
      </c>
      <c r="J15" s="64">
        <f>+'P2 Presupuesto Aprobado-Ejec '!K16</f>
        <v>32740879.289999999</v>
      </c>
      <c r="K15" s="64">
        <f>+'P2 Presupuesto Aprobado-Ejec '!L16</f>
        <v>2178251.15</v>
      </c>
      <c r="L15" s="63">
        <f>+'P2 Presupuesto Aprobado-Ejec '!M16</f>
        <v>0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52019509.529999994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4">
        <f>+'P2 Presupuesto Aprobado-Ejec '!H17</f>
        <v>5304481.54</v>
      </c>
      <c r="H16" s="64">
        <f>+'P2 Presupuesto Aprobado-Ejec '!I17</f>
        <v>5298117.58</v>
      </c>
      <c r="I16" s="64">
        <f>+'P2 Presupuesto Aprobado-Ejec '!J17</f>
        <v>5253292.16</v>
      </c>
      <c r="J16" s="64">
        <f>+'P2 Presupuesto Aprobado-Ejec '!K17</f>
        <v>5261327.33</v>
      </c>
      <c r="K16" s="64">
        <f>+'P2 Presupuesto Aprobado-Ejec '!L17</f>
        <v>5286543.63</v>
      </c>
      <c r="L16" s="63">
        <f>+'P2 Presupuesto Aprobado-Ejec '!M17</f>
        <v>0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47567897.059999995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10238279.539999999</v>
      </c>
      <c r="J17" s="63">
        <f>+'P2 Presupuesto Aprobado-Ejec '!K18</f>
        <v>6131003.3600000003</v>
      </c>
      <c r="K17" s="63">
        <f>+'P2 Presupuesto Aprobado-Ejec '!L18</f>
        <v>6605696.7599999998</v>
      </c>
      <c r="L17" s="63">
        <f>+'P2 Presupuesto Aprobado-Ejec '!M18</f>
        <v>0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58869739.309999995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4">
        <f>+'P2 Presupuesto Aprobado-Ejec '!H19</f>
        <v>979344</v>
      </c>
      <c r="H18" s="64">
        <f>+'P2 Presupuesto Aprobado-Ejec '!I19</f>
        <v>781956.48</v>
      </c>
      <c r="I18" s="64">
        <f>+'P2 Presupuesto Aprobado-Ejec '!J19</f>
        <v>663612.43999999994</v>
      </c>
      <c r="J18" s="64">
        <f>+'P2 Presupuesto Aprobado-Ejec '!K19</f>
        <v>991716.09</v>
      </c>
      <c r="K18" s="64">
        <f>+'P2 Presupuesto Aprobado-Ejec '!L19</f>
        <v>728083.74</v>
      </c>
      <c r="L18" s="63">
        <f>+'P2 Presupuesto Aprobado-Ejec '!M19</f>
        <v>0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7049905.1699999999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4">
        <f>+'P2 Presupuesto Aprobado-Ejec '!H20</f>
        <v>79473.16</v>
      </c>
      <c r="H19" s="64">
        <f>+'P2 Presupuesto Aprobado-Ejec '!I20</f>
        <v>162282.10999999999</v>
      </c>
      <c r="I19" s="64">
        <f>+'P2 Presupuesto Aprobado-Ejec '!J20</f>
        <v>90000</v>
      </c>
      <c r="J19" s="64">
        <f>+'P2 Presupuesto Aprobado-Ejec '!K20</f>
        <v>215847.4</v>
      </c>
      <c r="K19" s="64">
        <f>+'P2 Presupuesto Aprobado-Ejec '!L20</f>
        <v>2536</v>
      </c>
      <c r="L19" s="63">
        <f>+'P2 Presupuesto Aprobado-Ejec '!M20</f>
        <v>0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1013240.71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4">
        <f>+'P2 Presupuesto Aprobado-Ejec '!H21</f>
        <v>186027</v>
      </c>
      <c r="H20" s="64">
        <f>+'P2 Presupuesto Aprobado-Ejec '!I21</f>
        <v>315200.56</v>
      </c>
      <c r="I20" s="64">
        <f>+'P2 Presupuesto Aprobado-Ejec '!J21</f>
        <v>184135</v>
      </c>
      <c r="J20" s="64">
        <f>+'P2 Presupuesto Aprobado-Ejec '!K21</f>
        <v>372189.1</v>
      </c>
      <c r="K20" s="64">
        <f>+'P2 Presupuesto Aprobado-Ejec '!L21</f>
        <v>112008.48</v>
      </c>
      <c r="L20" s="63">
        <f>+'P2 Presupuesto Aprobado-Ejec '!M21</f>
        <v>0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1787771.15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4">
        <f>+'P2 Presupuesto Aprobado-Ejec '!H22</f>
        <v>2794076.61</v>
      </c>
      <c r="H21" s="64">
        <f>+'P2 Presupuesto Aprobado-Ejec '!I22</f>
        <v>2929768.12</v>
      </c>
      <c r="I21" s="64">
        <f>+'P2 Presupuesto Aprobado-Ejec '!J22</f>
        <v>2576731.0099999998</v>
      </c>
      <c r="J21" s="64">
        <f>+'P2 Presupuesto Aprobado-Ejec '!K22</f>
        <v>2531953.4700000002</v>
      </c>
      <c r="K21" s="64">
        <f>+'P2 Presupuesto Aprobado-Ejec '!L22</f>
        <v>3121181.23</v>
      </c>
      <c r="L21" s="63">
        <f>+'P2 Presupuesto Aprobado-Ejec '!M22</f>
        <v>0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24360264.039999995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4">
        <f>+'P2 Presupuesto Aprobado-Ejec '!H23</f>
        <v>870486</v>
      </c>
      <c r="H22" s="64">
        <f>+'P2 Presupuesto Aprobado-Ejec '!I23</f>
        <v>654907.93000000005</v>
      </c>
      <c r="I22" s="64">
        <f>+'P2 Presupuesto Aprobado-Ejec '!J23</f>
        <v>5300255.53</v>
      </c>
      <c r="J22" s="64">
        <f>+'P2 Presupuesto Aprobado-Ejec '!K23</f>
        <v>0</v>
      </c>
      <c r="K22" s="64">
        <f>+'P2 Presupuesto Aprobado-Ejec '!L23</f>
        <v>0</v>
      </c>
      <c r="L22" s="63">
        <f>+'P2 Presupuesto Aprobado-Ejec '!M23</f>
        <v>0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8321641.6500000004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4">
        <f>+'P2 Presupuesto Aprobado-Ejec '!H24</f>
        <v>887574.47</v>
      </c>
      <c r="H23" s="64">
        <f>+'P2 Presupuesto Aprobado-Ejec '!I24</f>
        <v>866091.85</v>
      </c>
      <c r="I23" s="64">
        <f>+'P2 Presupuesto Aprobado-Ejec '!J24</f>
        <v>915203.01</v>
      </c>
      <c r="J23" s="64">
        <f>+'P2 Presupuesto Aprobado-Ejec '!K24</f>
        <v>896139.19</v>
      </c>
      <c r="K23" s="64">
        <f>+'P2 Presupuesto Aprobado-Ejec '!L24</f>
        <v>879411.15</v>
      </c>
      <c r="L23" s="63">
        <f>+'P2 Presupuesto Aprobado-Ejec '!M24</f>
        <v>0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8926974.25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4">
        <f>+'P2 Presupuesto Aprobado-Ejec '!H25</f>
        <v>65530.11</v>
      </c>
      <c r="H24" s="64">
        <f>+'P2 Presupuesto Aprobado-Ejec '!I25</f>
        <v>107279.37</v>
      </c>
      <c r="I24" s="64">
        <f>+'P2 Presupuesto Aprobado-Ejec '!J25</f>
        <v>209945.66</v>
      </c>
      <c r="J24" s="64">
        <f>+'P2 Presupuesto Aprobado-Ejec '!K25</f>
        <v>425247.91</v>
      </c>
      <c r="K24" s="64">
        <f>+'P2 Presupuesto Aprobado-Ejec '!L25</f>
        <v>29607.41</v>
      </c>
      <c r="L24" s="63">
        <f>+'P2 Presupuesto Aprobado-Ejec '!M25</f>
        <v>0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2195405.83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4">
        <f>+'P2 Presupuesto Aprobado-Ejec '!H26</f>
        <v>13404.81</v>
      </c>
      <c r="H25" s="64">
        <f>+'P2 Presupuesto Aprobado-Ejec '!I26</f>
        <v>110580.44</v>
      </c>
      <c r="I25" s="64">
        <f>+'P2 Presupuesto Aprobado-Ejec '!J26</f>
        <v>82763.69</v>
      </c>
      <c r="J25" s="64">
        <f>+'P2 Presupuesto Aprobado-Ejec '!K26</f>
        <v>200570.2</v>
      </c>
      <c r="K25" s="64">
        <f>+'P2 Presupuesto Aprobado-Ejec '!L26</f>
        <v>1516610.15</v>
      </c>
      <c r="L25" s="63">
        <f>+'P2 Presupuesto Aprobado-Ejec '!M26</f>
        <v>0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2713106.5199999996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4">
        <f>+'P2 Presupuesto Aprobado-Ejec '!H27</f>
        <v>172263.72</v>
      </c>
      <c r="H26" s="64">
        <f>+'P2 Presupuesto Aprobado-Ejec '!I27</f>
        <v>70170.66</v>
      </c>
      <c r="I26" s="64">
        <f>+'P2 Presupuesto Aprobado-Ejec '!J27</f>
        <v>215633.2</v>
      </c>
      <c r="J26" s="64">
        <f>+'P2 Presupuesto Aprobado-Ejec '!K27</f>
        <v>497340</v>
      </c>
      <c r="K26" s="64">
        <f>+'P2 Presupuesto Aprobado-Ejec '!L27</f>
        <v>216258.6</v>
      </c>
      <c r="L26" s="63">
        <f>+'P2 Presupuesto Aprobado-Ejec '!M27</f>
        <v>0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2501429.9899999998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1233590.04</v>
      </c>
      <c r="J27" s="63">
        <f>+'P2 Presupuesto Aprobado-Ejec '!K28</f>
        <v>2072134.76</v>
      </c>
      <c r="K27" s="63">
        <f>+'P2 Presupuesto Aprobado-Ejec '!L28</f>
        <v>1932389.74</v>
      </c>
      <c r="L27" s="63">
        <f>+'P2 Presupuesto Aprobado-Ejec '!M28</f>
        <v>0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9175517.9499999993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4">
        <f>+'P2 Presupuesto Aprobado-Ejec '!H29</f>
        <v>39413.94</v>
      </c>
      <c r="H28" s="64">
        <f>+'P2 Presupuesto Aprobado-Ejec '!I29</f>
        <v>282106.81</v>
      </c>
      <c r="I28" s="64">
        <f>+'P2 Presupuesto Aprobado-Ejec '!J29</f>
        <v>17636.95</v>
      </c>
      <c r="J28" s="64">
        <f>+'P2 Presupuesto Aprobado-Ejec '!K29</f>
        <v>29738.639999999999</v>
      </c>
      <c r="K28" s="64">
        <f>+'P2 Presupuesto Aprobado-Ejec '!L29</f>
        <v>330994.28000000003</v>
      </c>
      <c r="L28" s="63">
        <f>+'P2 Presupuesto Aprobado-Ejec '!M29</f>
        <v>0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949615.53999999992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4">
        <f>+'P2 Presupuesto Aprobado-Ejec '!H30</f>
        <v>15812</v>
      </c>
      <c r="H29" s="64">
        <f>+'P2 Presupuesto Aprobado-Ejec '!I30</f>
        <v>137974</v>
      </c>
      <c r="I29" s="64">
        <f>+'P2 Presupuesto Aprobado-Ejec '!J30</f>
        <v>0</v>
      </c>
      <c r="J29" s="64">
        <f>+'P2 Presupuesto Aprobado-Ejec '!K30</f>
        <v>137401.60000000001</v>
      </c>
      <c r="K29" s="64">
        <f>+'P2 Presupuesto Aprobado-Ejec '!L30</f>
        <v>6868.6</v>
      </c>
      <c r="L29" s="63">
        <f>+'P2 Presupuesto Aprobado-Ejec '!M30</f>
        <v>0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298056.19999999995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4">
        <f>+'P2 Presupuesto Aprobado-Ejec '!H31</f>
        <v>222507.62</v>
      </c>
      <c r="H30" s="64">
        <f>+'P2 Presupuesto Aprobado-Ejec '!I31</f>
        <v>15019.88</v>
      </c>
      <c r="I30" s="64">
        <f>+'P2 Presupuesto Aprobado-Ejec '!J31</f>
        <v>128146.15</v>
      </c>
      <c r="J30" s="64">
        <f>+'P2 Presupuesto Aprobado-Ejec '!K31</f>
        <v>177939.44</v>
      </c>
      <c r="K30" s="64">
        <f>+'P2 Presupuesto Aprobado-Ejec '!L31</f>
        <v>197052</v>
      </c>
      <c r="L30" s="63">
        <f>+'P2 Presupuesto Aprobado-Ejec '!M31</f>
        <v>0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1070670.3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4">
        <f>+'P2 Presupuesto Aprobado-Ejec '!H32</f>
        <v>0</v>
      </c>
      <c r="H31" s="64">
        <f>+'P2 Presupuesto Aprobado-Ejec '!I32</f>
        <v>2553.31</v>
      </c>
      <c r="I31" s="64">
        <f>+'P2 Presupuesto Aprobado-Ejec '!J32</f>
        <v>0</v>
      </c>
      <c r="J31" s="64">
        <f>+'P2 Presupuesto Aprobado-Ejec '!K32</f>
        <v>0</v>
      </c>
      <c r="K31" s="64">
        <f>+'P2 Presupuesto Aprobado-Ejec '!L32</f>
        <v>0</v>
      </c>
      <c r="L31" s="63">
        <f>+'P2 Presupuesto Aprobado-Ejec '!M32</f>
        <v>0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4">
        <f>+'P2 Presupuesto Aprobado-Ejec '!H33</f>
        <v>99035.31</v>
      </c>
      <c r="H32" s="64">
        <f>+'P2 Presupuesto Aprobado-Ejec '!I33</f>
        <v>8412.2000000000007</v>
      </c>
      <c r="I32" s="64">
        <f>+'P2 Presupuesto Aprobado-Ejec '!J33</f>
        <v>11307.36</v>
      </c>
      <c r="J32" s="64">
        <f>+'P2 Presupuesto Aprobado-Ejec '!K33</f>
        <v>5105.26</v>
      </c>
      <c r="K32" s="64">
        <f>+'P2 Presupuesto Aprobado-Ejec '!L33</f>
        <v>5880.02</v>
      </c>
      <c r="L32" s="63">
        <f>+'P2 Presupuesto Aprobado-Ejec '!M33</f>
        <v>0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172691.35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4">
        <f>+'P2 Presupuesto Aprobado-Ejec '!H34</f>
        <v>5729.97</v>
      </c>
      <c r="H33" s="64">
        <f>+'P2 Presupuesto Aprobado-Ejec '!I34</f>
        <v>10992.2</v>
      </c>
      <c r="I33" s="64">
        <f>+'P2 Presupuesto Aprobado-Ejec '!J34</f>
        <v>1270</v>
      </c>
      <c r="J33" s="64">
        <f>+'P2 Presupuesto Aprobado-Ejec '!K34</f>
        <v>26040.42</v>
      </c>
      <c r="K33" s="64">
        <f>+'P2 Presupuesto Aprobado-Ejec '!L34</f>
        <v>3870</v>
      </c>
      <c r="L33" s="63">
        <f>+'P2 Presupuesto Aprobado-Ejec '!M34</f>
        <v>0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78639.5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4">
        <f>+'P2 Presupuesto Aprobado-Ejec '!H35</f>
        <v>290433.73</v>
      </c>
      <c r="H34" s="64">
        <f>+'P2 Presupuesto Aprobado-Ejec '!I35</f>
        <v>301226</v>
      </c>
      <c r="I34" s="64">
        <f>+'P2 Presupuesto Aprobado-Ejec '!J35</f>
        <v>317760.53000000003</v>
      </c>
      <c r="J34" s="64">
        <f>+'P2 Presupuesto Aprobado-Ejec '!K35</f>
        <v>327276.15000000002</v>
      </c>
      <c r="K34" s="64">
        <f>+'P2 Presupuesto Aprobado-Ejec '!L35</f>
        <v>323471.09999999998</v>
      </c>
      <c r="L34" s="63">
        <f>+'P2 Presupuesto Aprobado-Ejec '!M35</f>
        <v>0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2491703.1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4">
        <f>+'P2 Presupuesto Aprobado-Ejec '!K36</f>
        <v>0</v>
      </c>
      <c r="K35" s="64">
        <f>+'P2 Presupuesto Aprobado-Ejec '!L36</f>
        <v>0</v>
      </c>
      <c r="L35" s="63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4">
        <f>+'P2 Presupuesto Aprobado-Ejec '!G37</f>
        <v>116495.51</v>
      </c>
      <c r="G36" s="64">
        <f>+'P2 Presupuesto Aprobado-Ejec '!H37</f>
        <v>203599.4</v>
      </c>
      <c r="H36" s="64">
        <f>+'P2 Presupuesto Aprobado-Ejec '!I37</f>
        <v>197671.67</v>
      </c>
      <c r="I36" s="64">
        <f>+'P2 Presupuesto Aprobado-Ejec '!J37</f>
        <v>757469.05</v>
      </c>
      <c r="J36" s="64">
        <f>+'P2 Presupuesto Aprobado-Ejec '!K37</f>
        <v>1368633.25</v>
      </c>
      <c r="K36" s="64">
        <f>+'P2 Presupuesto Aprobado-Ejec '!L37</f>
        <v>1064253.74</v>
      </c>
      <c r="L36" s="63">
        <f>+'P2 Presupuesto Aprobado-Ejec '!M37</f>
        <v>0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4100685.6500000004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3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3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3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3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3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3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3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3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3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3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3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3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3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3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3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3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729715.07000000007</v>
      </c>
      <c r="J53" s="63">
        <f>+'P2 Presupuesto Aprobado-Ejec '!K54</f>
        <v>11274604.74</v>
      </c>
      <c r="K53" s="63">
        <f>+'P2 Presupuesto Aprobado-Ejec '!L54</f>
        <v>74594.240000000005</v>
      </c>
      <c r="L53" s="63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13414378.73</v>
      </c>
    </row>
    <row r="54" spans="2:15">
      <c r="B54" s="4" t="s">
        <v>44</v>
      </c>
      <c r="C54" s="64"/>
      <c r="D54" s="64"/>
      <c r="E54" s="71">
        <v>66170</v>
      </c>
      <c r="F54" s="64">
        <f>+'P2 Presupuesto Aprobado-Ejec '!G55</f>
        <v>342311.25</v>
      </c>
      <c r="G54" s="64">
        <f>+'P2 Presupuesto Aprobado-Ejec '!H55</f>
        <v>570537.01</v>
      </c>
      <c r="H54" s="64">
        <f>+'P2 Presupuesto Aprobado-Ejec '!I55</f>
        <v>33468.080000000002</v>
      </c>
      <c r="I54" s="64">
        <f>+'P2 Presupuesto Aprobado-Ejec '!J55</f>
        <v>348695.9</v>
      </c>
      <c r="J54" s="64">
        <f>+'P2 Presupuesto Aprobado-Ejec '!K55</f>
        <v>724073.11</v>
      </c>
      <c r="K54" s="64">
        <f>+'P2 Presupuesto Aprobado-Ejec '!L55</f>
        <v>74594.240000000005</v>
      </c>
      <c r="L54" s="63">
        <f>+'P2 Presupuesto Aprobado-Ejec '!M55</f>
        <v>0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2159849.5900000003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4">
        <f>+'P2 Presupuesto Aprobado-Ejec '!K58</f>
        <v>10489850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10489850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4">
        <f>+'P2 Presupuesto Aprobado-Ejec '!G59</f>
        <v>21312.36</v>
      </c>
      <c r="G58" s="64">
        <f>+'P2 Presupuesto Aprobado-Ejec '!H59</f>
        <v>75525.2</v>
      </c>
      <c r="H58" s="64">
        <f>+'P2 Presupuesto Aprobado-Ejec '!I59</f>
        <v>12405.74</v>
      </c>
      <c r="I58" s="64">
        <f>+'P2 Presupuesto Aprobado-Ejec '!J59</f>
        <v>381019.17</v>
      </c>
      <c r="J58" s="64">
        <f>+'P2 Presupuesto Aprobado-Ejec '!K59</f>
        <v>60681.63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618394.14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55210194.359999992</v>
      </c>
      <c r="J84" s="63">
        <f>J11+J17+J27+J37+J46+J53+J63+J68+J71+J75</f>
        <v>92845069.719999999</v>
      </c>
      <c r="K84" s="63">
        <f>K11+K17+K27+K37+K46+K53+K63+K68+K71+K75</f>
        <v>51402833.280000001</v>
      </c>
      <c r="L84" s="63">
        <f t="shared" ref="L84" si="6">L11+L17+L27+L37+L46+L53+L63+L68+L71+L75</f>
        <v>0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508128470.02000004</v>
      </c>
    </row>
    <row r="86" spans="2:15" ht="15.75">
      <c r="B86" s="28" t="s">
        <v>99</v>
      </c>
      <c r="I86" s="127" t="s">
        <v>103</v>
      </c>
      <c r="J86" s="127"/>
      <c r="K86" s="127"/>
      <c r="L86" s="127"/>
      <c r="M86" s="127"/>
      <c r="N86" s="127"/>
      <c r="O86" s="127"/>
    </row>
    <row r="88" spans="2:15">
      <c r="B88" s="26" t="s">
        <v>100</v>
      </c>
      <c r="I88" s="125" t="s">
        <v>104</v>
      </c>
      <c r="J88" s="125"/>
      <c r="K88" s="125"/>
      <c r="L88" s="125"/>
      <c r="M88" s="125"/>
      <c r="N88" s="125"/>
      <c r="O88" s="125"/>
    </row>
    <row r="89" spans="2:15" ht="15.75">
      <c r="B89" s="28" t="s">
        <v>112</v>
      </c>
      <c r="I89" s="127" t="s">
        <v>110</v>
      </c>
      <c r="J89" s="127"/>
      <c r="K89" s="127"/>
      <c r="L89" s="127"/>
      <c r="M89" s="127"/>
      <c r="N89" s="127"/>
      <c r="O89" s="127"/>
    </row>
    <row r="90" spans="2:15" ht="15.75">
      <c r="B90" s="28" t="s">
        <v>113</v>
      </c>
      <c r="I90" s="127" t="s">
        <v>105</v>
      </c>
      <c r="J90" s="127"/>
      <c r="K90" s="127"/>
      <c r="L90" s="127"/>
      <c r="M90" s="127"/>
      <c r="N90" s="127"/>
      <c r="O90" s="127"/>
    </row>
    <row r="91" spans="2:15">
      <c r="B91" s="27"/>
    </row>
    <row r="94" spans="2:15" ht="15.75">
      <c r="C94" s="127" t="s">
        <v>101</v>
      </c>
      <c r="D94" s="127"/>
      <c r="E94" s="127"/>
      <c r="F94" s="127"/>
    </row>
    <row r="96" spans="2:15">
      <c r="C96" s="125" t="s">
        <v>100</v>
      </c>
      <c r="D96" s="125"/>
      <c r="E96" s="125"/>
      <c r="F96" s="125"/>
    </row>
    <row r="97" spans="3:6" ht="15.75">
      <c r="C97" s="127" t="s">
        <v>109</v>
      </c>
      <c r="D97" s="127"/>
      <c r="E97" s="127"/>
      <c r="F97" s="127"/>
    </row>
    <row r="98" spans="3:6" ht="15.75">
      <c r="C98" s="127" t="s">
        <v>102</v>
      </c>
      <c r="D98" s="127"/>
      <c r="E98" s="127"/>
      <c r="F98" s="127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2024-10-01T13:32:39Z</cp:lastPrinted>
  <dcterms:created xsi:type="dcterms:W3CDTF">2021-07-29T18:58:50Z</dcterms:created>
  <dcterms:modified xsi:type="dcterms:W3CDTF">2024-10-14T19:26:51Z</dcterms:modified>
</cp:coreProperties>
</file>