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3795" windowHeight="2760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2" l="1"/>
  <c r="K28" i="2"/>
  <c r="K18" i="2"/>
  <c r="C65" i="2" l="1"/>
  <c r="C64" i="2" s="1"/>
  <c r="D63" i="1"/>
  <c r="J28" i="2"/>
  <c r="J54" i="2"/>
  <c r="J18" i="2"/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84" i="1" l="1"/>
  <c r="C54" i="2"/>
  <c r="C18" i="2"/>
  <c r="C28" i="2"/>
  <c r="C12" i="2"/>
  <c r="H28" i="2"/>
  <c r="H18" i="2"/>
  <c r="G18" i="2"/>
  <c r="H12" i="2"/>
  <c r="P55" i="2"/>
  <c r="H54" i="2"/>
  <c r="C85" i="2" l="1"/>
  <c r="H85" i="2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54" i="2" l="1"/>
  <c r="G54" i="2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<sst xmlns="http://schemas.openxmlformats.org/spreadsheetml/2006/main" count="308" uniqueCount="118">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</sst>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70" zoomScale="98" zoomScaleNormal="98" workbookViewId="0">
      <selection activeCell="D64" sqref="D64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16"/>
      <c r="C2" s="117"/>
      <c r="D2" s="117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14" t="s">
        <v>98</v>
      </c>
      <c r="C3" s="115"/>
      <c r="D3" s="115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25">
        <v>2024</v>
      </c>
      <c r="C4" s="126"/>
      <c r="D4" s="126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8" t="s">
        <v>76</v>
      </c>
      <c r="C5" s="119"/>
      <c r="D5" s="119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8" t="s">
        <v>77</v>
      </c>
      <c r="C6" s="119"/>
      <c r="D6" s="119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7" t="s">
        <v>117</v>
      </c>
      <c r="C7" s="127"/>
      <c r="D7" s="127"/>
    </row>
    <row r="8" spans="1:15" ht="15" customHeight="1">
      <c r="B8" s="120" t="s">
        <v>66</v>
      </c>
      <c r="C8" s="121" t="s">
        <v>94</v>
      </c>
      <c r="D8" s="123" t="s">
        <v>93</v>
      </c>
      <c r="E8" s="6"/>
    </row>
    <row r="9" spans="1:15" ht="23.25" customHeight="1">
      <c r="B9" s="120"/>
      <c r="C9" s="122"/>
      <c r="D9" s="124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671761447</v>
      </c>
      <c r="E11" s="105"/>
    </row>
    <row r="12" spans="1:15" ht="15.75">
      <c r="B12" s="53" t="s">
        <v>2</v>
      </c>
      <c r="C12" s="103">
        <v>507852741</v>
      </c>
      <c r="D12" s="100">
        <v>521352178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66709278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183435166.04000002</v>
      </c>
      <c r="E17" s="104"/>
    </row>
    <row r="18" spans="2:5" ht="15.75">
      <c r="B18" s="53" t="s">
        <v>8</v>
      </c>
      <c r="C18" s="103">
        <v>13253964</v>
      </c>
      <c r="D18" s="103">
        <v>11373964</v>
      </c>
      <c r="E18" s="103"/>
    </row>
    <row r="19" spans="2:5" ht="15.75">
      <c r="B19" s="53" t="s">
        <v>9</v>
      </c>
      <c r="C19" s="103">
        <v>1600000</v>
      </c>
      <c r="D19" s="103">
        <v>1550001</v>
      </c>
      <c r="E19" s="103"/>
    </row>
    <row r="20" spans="2:5" ht="15.75">
      <c r="B20" s="53" t="s">
        <v>10</v>
      </c>
      <c r="C20" s="103">
        <v>3400000</v>
      </c>
      <c r="D20" s="103">
        <v>3200000</v>
      </c>
      <c r="E20" s="103"/>
    </row>
    <row r="21" spans="2:5" ht="15.75">
      <c r="B21" s="53" t="s">
        <v>11</v>
      </c>
      <c r="C21" s="103">
        <v>2715000</v>
      </c>
      <c r="D21" s="103">
        <v>33215000</v>
      </c>
      <c r="E21" s="103"/>
    </row>
    <row r="22" spans="2:5" ht="15.75">
      <c r="B22" s="53" t="s">
        <v>12</v>
      </c>
      <c r="C22" s="103">
        <v>10623000</v>
      </c>
      <c r="D22" s="103">
        <v>13056798</v>
      </c>
      <c r="E22" s="103"/>
    </row>
    <row r="23" spans="2:5" ht="15.75">
      <c r="B23" s="53" t="s">
        <v>13</v>
      </c>
      <c r="C23" s="103">
        <v>15200000</v>
      </c>
      <c r="D23" s="103">
        <v>15450000</v>
      </c>
      <c r="E23" s="103"/>
    </row>
    <row r="24" spans="2:5" ht="15.75">
      <c r="B24" s="53" t="s">
        <v>14</v>
      </c>
      <c r="C24" s="103">
        <v>3094787</v>
      </c>
      <c r="D24" s="103">
        <v>6256203.04</v>
      </c>
      <c r="E24" s="103"/>
    </row>
    <row r="25" spans="2:5" ht="15.75">
      <c r="B25" s="53" t="s">
        <v>15</v>
      </c>
      <c r="C25" s="103">
        <v>2545000</v>
      </c>
      <c r="D25" s="103">
        <v>93967200</v>
      </c>
      <c r="E25" s="103"/>
    </row>
    <row r="26" spans="2:5" ht="15.75">
      <c r="B26" s="53" t="s">
        <v>16</v>
      </c>
      <c r="C26" s="103">
        <v>1450000</v>
      </c>
      <c r="D26" s="103">
        <v>5366000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37770825.960000001</v>
      </c>
      <c r="E27" s="23"/>
    </row>
    <row r="28" spans="2:5" ht="15.75">
      <c r="B28" s="53" t="s">
        <v>18</v>
      </c>
      <c r="C28" s="103">
        <v>1280000</v>
      </c>
      <c r="D28" s="103">
        <v>1670000</v>
      </c>
    </row>
    <row r="29" spans="2:5" ht="15.75">
      <c r="B29" s="53" t="s">
        <v>19</v>
      </c>
      <c r="C29" s="103">
        <v>110000</v>
      </c>
      <c r="D29" s="103">
        <v>510000</v>
      </c>
    </row>
    <row r="30" spans="2:5" ht="15.75">
      <c r="B30" s="53" t="s">
        <v>20</v>
      </c>
      <c r="C30" s="103">
        <v>2550000</v>
      </c>
      <c r="D30" s="103">
        <v>26337941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340000</v>
      </c>
    </row>
    <row r="33" spans="2:4" ht="15.75">
      <c r="B33" s="53" t="s">
        <v>23</v>
      </c>
      <c r="C33" s="103">
        <v>290000</v>
      </c>
      <c r="D33" s="103">
        <v>247000</v>
      </c>
    </row>
    <row r="34" spans="2:4" ht="15.75">
      <c r="B34" s="53" t="s">
        <v>24</v>
      </c>
      <c r="C34" s="103">
        <v>3785000</v>
      </c>
      <c r="D34" s="100">
        <v>3333100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5317784.96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/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15349300</v>
      </c>
      <c r="E53" s="21"/>
    </row>
    <row r="54" spans="2:5" ht="15.75">
      <c r="B54" s="53" t="s">
        <v>44</v>
      </c>
      <c r="C54" s="103">
        <v>1330000</v>
      </c>
      <c r="D54" s="103">
        <v>3461150</v>
      </c>
    </row>
    <row r="55" spans="2:5" ht="15.75">
      <c r="B55" s="53" t="s">
        <v>45</v>
      </c>
      <c r="C55" s="103">
        <v>175000</v>
      </c>
      <c r="D55" s="103">
        <v>153300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1245000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0</v>
      </c>
    </row>
    <row r="63" spans="2:5" ht="15.75">
      <c r="B63" s="52" t="s">
        <v>53</v>
      </c>
      <c r="C63" s="56"/>
      <c r="D63" s="56">
        <f>SUM(D64)</f>
        <v>72915408.120000005</v>
      </c>
    </row>
    <row r="64" spans="2:5" ht="15.75">
      <c r="B64" s="53" t="s">
        <v>54</v>
      </c>
      <c r="C64" s="57"/>
      <c r="D64" s="100">
        <v>72915408.120000005</v>
      </c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D53+D27+D17+D11+D64</f>
        <v>981232147.12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13" t="s">
        <v>99</v>
      </c>
      <c r="B93" s="113"/>
      <c r="G93" s="76"/>
      <c r="H93" s="107"/>
      <c r="I93" s="107"/>
      <c r="J93" s="107"/>
      <c r="K93" s="10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08" t="s">
        <v>100</v>
      </c>
      <c r="B95" s="108"/>
      <c r="G95"/>
      <c r="H95" s="108" t="s">
        <v>107</v>
      </c>
      <c r="I95" s="108"/>
      <c r="J95" s="108"/>
      <c r="K95" s="108"/>
      <c r="L95" s="27"/>
      <c r="M95" s="27"/>
      <c r="N95" s="27"/>
      <c r="O95" s="27"/>
      <c r="P95" s="34"/>
      <c r="Q95" s="27"/>
    </row>
    <row r="96" spans="1:17" ht="15.75" customHeight="1">
      <c r="A96" s="107" t="s">
        <v>115</v>
      </c>
      <c r="B96" s="107"/>
      <c r="G96"/>
      <c r="H96" s="107" t="s">
        <v>111</v>
      </c>
      <c r="I96" s="107"/>
      <c r="J96" s="107"/>
      <c r="K96" s="107"/>
      <c r="L96" s="29"/>
      <c r="M96" s="29"/>
      <c r="N96" s="29"/>
      <c r="O96" s="33"/>
      <c r="P96" s="33"/>
      <c r="Q96" s="29"/>
    </row>
    <row r="97" spans="1:17" ht="15.75">
      <c r="A97" s="107" t="s">
        <v>116</v>
      </c>
      <c r="B97" s="107"/>
      <c r="D97" s="107"/>
      <c r="E97" s="107"/>
      <c r="F97" s="107"/>
      <c r="G97" s="107"/>
      <c r="H97" s="107" t="s">
        <v>105</v>
      </c>
      <c r="I97" s="107"/>
      <c r="J97" s="107"/>
      <c r="K97" s="10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09" t="s">
        <v>96</v>
      </c>
      <c r="B107" s="110"/>
      <c r="D107" s="21"/>
      <c r="G107"/>
    </row>
    <row r="108" spans="1:17" ht="45" customHeight="1" thickBot="1">
      <c r="A108" s="111" t="s">
        <v>97</v>
      </c>
      <c r="B108" s="112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A70" zoomScale="90" zoomScaleNormal="90" workbookViewId="0">
      <selection activeCell="C12" sqref="C12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>
      <c r="A4" s="115" t="s">
        <v>98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5.75">
      <c r="A5" s="126" t="s">
        <v>114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>
      <c r="A6" s="119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>
      <c r="A7" s="119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9" spans="1:16" ht="25.5" customHeight="1">
      <c r="A9" s="131" t="s">
        <v>66</v>
      </c>
      <c r="B9" s="132" t="s">
        <v>94</v>
      </c>
      <c r="C9" s="132" t="s">
        <v>93</v>
      </c>
      <c r="D9" s="130" t="s">
        <v>91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>
      <c r="A10" s="131"/>
      <c r="B10" s="132"/>
      <c r="C10" s="132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671761447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43008609.709999993</v>
      </c>
      <c r="K12" s="80">
        <f t="shared" si="1"/>
        <v>73367326.859999999</v>
      </c>
      <c r="L12" s="80">
        <f t="shared" si="1"/>
        <v>0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383878681.48999995</v>
      </c>
    </row>
    <row r="13" spans="1:16" ht="15.75">
      <c r="A13" s="81" t="s">
        <v>2</v>
      </c>
      <c r="B13" s="70">
        <v>507852741</v>
      </c>
      <c r="C13" s="70">
        <f>+'P1 Presupuesto Aprobado'!D12</f>
        <v>521352178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100">
        <v>34088244.43</v>
      </c>
      <c r="L13" s="82"/>
      <c r="M13" s="82"/>
      <c r="N13" s="82"/>
      <c r="O13" s="82"/>
      <c r="P13" s="82">
        <f>SUM(D13:O13)</f>
        <v>278860519.96999997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100">
        <v>1146691.31</v>
      </c>
      <c r="L14" s="82"/>
      <c r="M14" s="82"/>
      <c r="N14" s="82"/>
      <c r="O14" s="82"/>
      <c r="P14" s="82">
        <f>SUM(D14:O14)</f>
        <v>11854073.709999999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100">
        <v>130184.5</v>
      </c>
      <c r="L15" s="82"/>
      <c r="M15" s="82"/>
      <c r="N15" s="82"/>
      <c r="O15" s="82"/>
      <c r="P15" s="82">
        <f>SUM(D15:O15)</f>
        <v>1041476</v>
      </c>
    </row>
    <row r="16" spans="1:16" ht="15.75">
      <c r="A16" s="81" t="s">
        <v>5</v>
      </c>
      <c r="B16" s="70">
        <v>0</v>
      </c>
      <c r="C16" s="70">
        <f>+'P1 Presupuesto Aprobado'!D15</f>
        <v>66709278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100">
        <v>32740879.289999999</v>
      </c>
      <c r="L16" s="82"/>
      <c r="M16" s="82"/>
      <c r="N16" s="82"/>
      <c r="O16" s="82"/>
      <c r="P16" s="82">
        <f>SUM(D16:O16)</f>
        <v>49841258.379999995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100">
        <v>5261327.33</v>
      </c>
      <c r="L17" s="82"/>
      <c r="M17" s="82"/>
      <c r="N17" s="82"/>
      <c r="O17" s="82"/>
      <c r="P17" s="82">
        <f>SUM(D17:O17)</f>
        <v>42281353.429999992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183435166.04000002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79">
        <f>+K19+K20+K21+K22+K23+K24+K25+K26+K27</f>
        <v>6131003.3600000003</v>
      </c>
      <c r="L18" s="82"/>
      <c r="M18" s="82"/>
      <c r="N18" s="82"/>
      <c r="O18" s="82"/>
      <c r="P18" s="79">
        <f>P19+P20+P21+P22+P23+P24+P25+P26+P27</f>
        <v>52264042.549999997</v>
      </c>
    </row>
    <row r="19" spans="1:16" ht="15.75">
      <c r="A19" s="81" t="s">
        <v>8</v>
      </c>
      <c r="B19" s="70">
        <v>13253964</v>
      </c>
      <c r="C19" s="70">
        <f>+'P1 Presupuesto Aprobado'!D18</f>
        <v>11373964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100">
        <v>991716.09</v>
      </c>
      <c r="L19" s="82"/>
      <c r="M19" s="82"/>
      <c r="N19" s="82"/>
      <c r="O19" s="82"/>
      <c r="P19" s="88">
        <f t="shared" ref="P19:P27" si="3">SUM(D19:O19)</f>
        <v>6321821.4299999997</v>
      </c>
    </row>
    <row r="20" spans="1:16" ht="15.75">
      <c r="A20" s="81" t="s">
        <v>9</v>
      </c>
      <c r="B20" s="70">
        <v>1600000</v>
      </c>
      <c r="C20" s="70">
        <f>+'P1 Presupuesto Aprobado'!D19</f>
        <v>1550001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100">
        <v>90000</v>
      </c>
      <c r="K20" s="100">
        <v>215847.4</v>
      </c>
      <c r="L20" s="82"/>
      <c r="M20" s="82"/>
      <c r="N20" s="82"/>
      <c r="O20" s="82"/>
      <c r="P20" s="88">
        <f t="shared" si="3"/>
        <v>1010704.71</v>
      </c>
    </row>
    <row r="21" spans="1:16" ht="15.75">
      <c r="A21" s="81" t="s">
        <v>10</v>
      </c>
      <c r="B21" s="70">
        <v>3400000</v>
      </c>
      <c r="C21" s="70">
        <f>+'P1 Presupuesto Aprobado'!D20</f>
        <v>3200000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100">
        <v>372189.1</v>
      </c>
      <c r="L21" s="82"/>
      <c r="M21" s="82"/>
      <c r="N21" s="82"/>
      <c r="O21" s="82"/>
      <c r="P21" s="88">
        <f t="shared" si="3"/>
        <v>1675762.67</v>
      </c>
    </row>
    <row r="22" spans="1:16" ht="15.75">
      <c r="A22" s="81" t="s">
        <v>11</v>
      </c>
      <c r="B22" s="70">
        <v>2715000</v>
      </c>
      <c r="C22" s="70">
        <f>+'P1 Presupuesto Aprobado'!D21</f>
        <v>33215000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100">
        <v>2531953.4700000002</v>
      </c>
      <c r="L22" s="82"/>
      <c r="M22" s="82"/>
      <c r="N22" s="82"/>
      <c r="O22" s="82"/>
      <c r="P22" s="88">
        <f t="shared" si="3"/>
        <v>21239082.809999995</v>
      </c>
    </row>
    <row r="23" spans="1:16" ht="15.75">
      <c r="A23" s="81" t="s">
        <v>12</v>
      </c>
      <c r="B23" s="70">
        <v>10623000</v>
      </c>
      <c r="C23" s="70">
        <f>+'P1 Presupuesto Aprobado'!D22</f>
        <v>13056798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2">
        <v>0</v>
      </c>
      <c r="L23" s="82"/>
      <c r="M23" s="82"/>
      <c r="N23" s="82"/>
      <c r="O23" s="82"/>
      <c r="P23" s="88">
        <f t="shared" si="3"/>
        <v>8321641.6500000004</v>
      </c>
    </row>
    <row r="24" spans="1:16" ht="15.75">
      <c r="A24" s="81" t="s">
        <v>13</v>
      </c>
      <c r="B24" s="70">
        <v>15200000</v>
      </c>
      <c r="C24" s="70">
        <f>+'P1 Presupuesto Aprobado'!D23</f>
        <v>15450000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100">
        <v>896139.19</v>
      </c>
      <c r="L24" s="82"/>
      <c r="M24" s="82"/>
      <c r="N24" s="82"/>
      <c r="O24" s="82"/>
      <c r="P24" s="88">
        <f t="shared" si="3"/>
        <v>8047563.0999999996</v>
      </c>
    </row>
    <row r="25" spans="1:16" ht="15.75">
      <c r="A25" s="81" t="s">
        <v>14</v>
      </c>
      <c r="B25" s="70">
        <v>3094787</v>
      </c>
      <c r="C25" s="70">
        <f>+'P1 Presupuesto Aprobado'!D24</f>
        <v>6256203.04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100">
        <v>425247.91</v>
      </c>
      <c r="L25" s="82"/>
      <c r="M25" s="82"/>
      <c r="N25" s="82"/>
      <c r="O25" s="82"/>
      <c r="P25" s="88">
        <f t="shared" si="3"/>
        <v>2165798.42</v>
      </c>
    </row>
    <row r="26" spans="1:16" ht="15.75">
      <c r="A26" s="81" t="s">
        <v>15</v>
      </c>
      <c r="B26" s="70">
        <v>2545000</v>
      </c>
      <c r="C26" s="70">
        <f>+'P1 Presupuesto Aprobado'!D25</f>
        <v>93967200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100">
        <v>200570.2</v>
      </c>
      <c r="L26" s="82"/>
      <c r="M26" s="82"/>
      <c r="N26" s="82"/>
      <c r="O26" s="82"/>
      <c r="P26" s="88">
        <f t="shared" si="3"/>
        <v>1196496.3699999999</v>
      </c>
    </row>
    <row r="27" spans="1:16" ht="15.75">
      <c r="A27" s="81" t="s">
        <v>16</v>
      </c>
      <c r="B27" s="70">
        <v>1450000</v>
      </c>
      <c r="C27" s="70">
        <f>+'P1 Presupuesto Aprobado'!D26</f>
        <v>5366000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100">
        <v>497340</v>
      </c>
      <c r="L27" s="82"/>
      <c r="M27" s="82"/>
      <c r="N27" s="82"/>
      <c r="O27" s="82"/>
      <c r="P27" s="88">
        <f t="shared" si="3"/>
        <v>2285171.3899999997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37770825.960000001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79">
        <f>+K29+K30+K31+K32+K33+K34+K35+K36+K37</f>
        <v>2072134.76</v>
      </c>
      <c r="L28" s="82"/>
      <c r="M28" s="82"/>
      <c r="N28" s="82"/>
      <c r="O28" s="82"/>
      <c r="P28" s="79">
        <f>P29+P30+P31+P32+P33+P34+P35+P36+P37</f>
        <v>7243128.21</v>
      </c>
    </row>
    <row r="29" spans="1:16" ht="15.75">
      <c r="A29" s="81" t="s">
        <v>18</v>
      </c>
      <c r="B29" s="70">
        <v>1280000</v>
      </c>
      <c r="C29" s="70">
        <f>+'P1 Presupuesto Aprobado'!D28</f>
        <v>1670000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100">
        <v>29738.639999999999</v>
      </c>
      <c r="L29" s="82"/>
      <c r="M29" s="82"/>
      <c r="N29" s="82"/>
      <c r="O29" s="82"/>
      <c r="P29" s="88">
        <f>SUM(D29:O29)</f>
        <v>618621.25999999989</v>
      </c>
    </row>
    <row r="30" spans="1:16" ht="15.7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100">
        <v>137974</v>
      </c>
      <c r="J30"/>
      <c r="K30" s="100">
        <v>137401.60000000001</v>
      </c>
      <c r="L30" s="82"/>
      <c r="M30" s="82"/>
      <c r="N30" s="82"/>
      <c r="O30" s="82"/>
      <c r="P30" s="88">
        <f>SUM(D30:O30)</f>
        <v>291187.59999999998</v>
      </c>
    </row>
    <row r="31" spans="1:16" ht="15.75">
      <c r="A31" s="81" t="s">
        <v>20</v>
      </c>
      <c r="B31" s="70">
        <v>2550000</v>
      </c>
      <c r="C31" s="70">
        <f>+'P1 Presupuesto Aprobado'!D30</f>
        <v>26337941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100">
        <v>177939.44</v>
      </c>
      <c r="L31" s="82"/>
      <c r="M31" s="82"/>
      <c r="N31" s="82"/>
      <c r="O31" s="82"/>
      <c r="P31" s="88">
        <f>SUM(D31:O31)</f>
        <v>873618.3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100"/>
      <c r="K32" s="82">
        <v>0</v>
      </c>
      <c r="L32" s="82"/>
      <c r="M32" s="82"/>
      <c r="N32" s="82"/>
      <c r="O32" s="82"/>
      <c r="P32" s="88">
        <f t="shared" ref="P32" si="5">SUM(D32:O32)</f>
        <v>13456.31</v>
      </c>
    </row>
    <row r="33" spans="1:16" ht="15.75">
      <c r="A33" s="81" t="s">
        <v>22</v>
      </c>
      <c r="B33" s="70">
        <v>265000</v>
      </c>
      <c r="C33" s="70">
        <f>+'P1 Presupuesto Aprobado'!D32</f>
        <v>340000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100">
        <v>5105.26</v>
      </c>
      <c r="L33" s="82"/>
      <c r="M33" s="82"/>
      <c r="N33" s="82"/>
      <c r="O33" s="82"/>
      <c r="P33" s="88">
        <f t="shared" ref="P33:P38" si="6">SUM(D33:O33)</f>
        <v>166811.33000000002</v>
      </c>
    </row>
    <row r="34" spans="1:16" ht="15.75">
      <c r="A34" s="81" t="s">
        <v>23</v>
      </c>
      <c r="B34" s="70">
        <v>290000</v>
      </c>
      <c r="C34" s="70">
        <f>+'P1 Presupuesto Aprobado'!D33</f>
        <v>247000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100">
        <v>26040.42</v>
      </c>
      <c r="L34" s="82"/>
      <c r="M34" s="82"/>
      <c r="N34" s="82"/>
      <c r="O34" s="82"/>
      <c r="P34" s="88">
        <f t="shared" si="6"/>
        <v>74769.5</v>
      </c>
    </row>
    <row r="35" spans="1:16" ht="15.75">
      <c r="A35" s="81" t="s">
        <v>24</v>
      </c>
      <c r="B35" s="70">
        <v>3785000</v>
      </c>
      <c r="C35" s="70">
        <f>+'P1 Presupuesto Aprobado'!D34</f>
        <v>3333100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100">
        <v>327276.15000000002</v>
      </c>
      <c r="L35" s="82"/>
      <c r="M35" s="82"/>
      <c r="N35" s="82"/>
      <c r="O35" s="82"/>
      <c r="P35" s="88">
        <f t="shared" si="6"/>
        <v>2168232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5317784.96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100">
        <v>1368633.25</v>
      </c>
      <c r="L37" s="82"/>
      <c r="M37" s="82"/>
      <c r="N37" s="82"/>
      <c r="O37" s="82"/>
      <c r="P37" s="88">
        <f t="shared" si="6"/>
        <v>3036431.91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15349300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79">
        <f>K55+K56+K58+K57+K59</f>
        <v>11274604.74</v>
      </c>
      <c r="L54" s="82"/>
      <c r="M54" s="82"/>
      <c r="N54" s="82"/>
      <c r="O54" s="82"/>
      <c r="P54" s="79">
        <f>P55+P56+P57+P58+P59+P60+P61+P62+P63</f>
        <v>13339784.49</v>
      </c>
    </row>
    <row r="55" spans="1:16" ht="15.75">
      <c r="A55" s="81" t="s">
        <v>44</v>
      </c>
      <c r="B55" s="70">
        <v>1330000</v>
      </c>
      <c r="C55" s="70">
        <f>+'P1 Presupuesto Aprobado'!D54</f>
        <v>3461150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100">
        <v>724073.11</v>
      </c>
      <c r="L55" s="82"/>
      <c r="M55" s="82"/>
      <c r="N55" s="82"/>
      <c r="O55" s="82"/>
      <c r="P55" s="88">
        <f>SUM(E55:O55)</f>
        <v>2085255.35</v>
      </c>
    </row>
    <row r="56" spans="1:16" ht="15.75">
      <c r="A56" s="81" t="s">
        <v>45</v>
      </c>
      <c r="B56" s="70">
        <v>175000</v>
      </c>
      <c r="C56" s="70">
        <f>+'P1 Presupuesto Aprobado'!D55</f>
        <v>153300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>
        <v>0</v>
      </c>
      <c r="L56" s="82"/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>
        <v>0</v>
      </c>
      <c r="L57" s="82"/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100">
        <v>10489850</v>
      </c>
      <c r="L58" s="82"/>
      <c r="M58" s="82"/>
      <c r="N58" s="82"/>
      <c r="O58" s="82"/>
      <c r="P58" s="88">
        <f t="shared" si="7"/>
        <v>10489850</v>
      </c>
    </row>
    <row r="59" spans="1:16" ht="15.75">
      <c r="A59" s="81" t="s">
        <v>48</v>
      </c>
      <c r="B59" s="70">
        <v>1175000</v>
      </c>
      <c r="C59" s="70">
        <f>+'P1 Presupuesto Aprobado'!D58</f>
        <v>1245000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100">
        <v>60681.63</v>
      </c>
      <c r="L59" s="82"/>
      <c r="M59" s="82"/>
      <c r="N59" s="82"/>
      <c r="O59" s="82"/>
      <c r="P59" s="88">
        <f>SUM(E59:O59)</f>
        <v>618394.14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>
        <f>+C65</f>
        <v>72915408.120000005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>
        <f>+'P1 Presupuesto Aprobado'!D64</f>
        <v>72915408.120000005</v>
      </c>
      <c r="D65" s="82"/>
      <c r="E65" s="87"/>
      <c r="F65" s="82"/>
      <c r="G65" s="90"/>
      <c r="H65" s="82"/>
      <c r="I65" s="82"/>
      <c r="J65" s="82"/>
      <c r="K65" s="82">
        <v>0</v>
      </c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C54+C28+C18+C12+C64</f>
        <v>981232147.12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92845069.719999999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456725636.73999995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28" t="s">
        <v>103</v>
      </c>
      <c r="M88" s="128"/>
      <c r="N88" s="128"/>
      <c r="O88" s="128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29" t="s">
        <v>104</v>
      </c>
      <c r="M90" s="129"/>
      <c r="N90" s="129"/>
      <c r="O90" s="129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28" t="s">
        <v>110</v>
      </c>
      <c r="M91" s="128"/>
      <c r="N91" s="128"/>
      <c r="O91" s="128"/>
      <c r="P91" s="98"/>
      <c r="Q91" s="98"/>
    </row>
    <row r="92" spans="1:17" ht="15.75">
      <c r="A92" s="97" t="s">
        <v>116</v>
      </c>
      <c r="B92" s="90"/>
      <c r="D92" s="128"/>
      <c r="E92" s="128"/>
      <c r="F92" s="128"/>
      <c r="G92" s="128"/>
      <c r="H92" s="98"/>
      <c r="I92" s="98"/>
      <c r="J92" s="98"/>
      <c r="K92" s="98"/>
      <c r="L92" s="128" t="s">
        <v>105</v>
      </c>
      <c r="M92" s="128"/>
      <c r="N92" s="128"/>
      <c r="O92" s="128"/>
      <c r="P92" s="98"/>
      <c r="Q92" s="98"/>
    </row>
    <row r="93" spans="1:17" ht="15.75">
      <c r="B93" s="90"/>
      <c r="D93" s="128" t="s">
        <v>101</v>
      </c>
      <c r="E93" s="128"/>
      <c r="F93" s="128"/>
      <c r="G93" s="128"/>
    </row>
    <row r="94" spans="1:17" ht="29.25" customHeight="1">
      <c r="B94" s="90"/>
    </row>
    <row r="95" spans="1:17">
      <c r="D95" s="129" t="s">
        <v>100</v>
      </c>
      <c r="E95" s="129"/>
      <c r="F95" s="129"/>
      <c r="G95" s="129"/>
    </row>
    <row r="96" spans="1:17" ht="15.75">
      <c r="A96" s="30"/>
      <c r="D96" s="128" t="s">
        <v>109</v>
      </c>
      <c r="E96" s="128"/>
      <c r="F96" s="128"/>
      <c r="G96" s="128"/>
    </row>
    <row r="97" spans="1:7" ht="15.75">
      <c r="A97" s="30"/>
      <c r="B97" s="32"/>
      <c r="D97" s="128" t="s">
        <v>102</v>
      </c>
      <c r="E97" s="128"/>
      <c r="F97" s="128"/>
      <c r="G97" s="128"/>
    </row>
    <row r="98" spans="1:7" ht="15.6" customHeight="1">
      <c r="A98" s="30"/>
    </row>
    <row r="99" spans="1:7" ht="393" customHeight="1">
      <c r="A99" s="30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7" right="0.7" top="0.75" bottom="0.75" header="0.3" footer="0.3"/>
  <pageSetup paperSize="5" scale="49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B1" zoomScale="90" zoomScaleNormal="90" workbookViewId="0">
      <selection activeCell="J58" sqref="J58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6" ht="21" customHeight="1">
      <c r="B4" s="114" t="s">
        <v>98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6" ht="15.75">
      <c r="B5" s="125">
        <v>2024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.75" customHeight="1">
      <c r="B6" s="118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2:16" ht="15.75" customHeight="1">
      <c r="B7" s="119" t="s">
        <v>77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73367326.859999999</v>
      </c>
      <c r="K11" s="63">
        <f>+'P2 Presupuesto Aprobado-Ejec '!L12</f>
        <v>0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383878681.49000001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4">
        <f>+'P2 Presupuesto Aprobado-Ejec '!K13</f>
        <v>34088244.43</v>
      </c>
      <c r="K12" s="63">
        <f>+'P2 Presupuesto Aprobado-Ejec '!L13</f>
        <v>0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278860519.96999997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4">
        <f>+'P2 Presupuesto Aprobado-Ejec '!K14</f>
        <v>1146691.31</v>
      </c>
      <c r="K13" s="63">
        <f>+'P2 Presupuesto Aprobado-Ejec '!L14</f>
        <v>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11854073.709999999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4">
        <f>+'P2 Presupuesto Aprobado-Ejec '!K15</f>
        <v>130184.5</v>
      </c>
      <c r="K14" s="63">
        <f>+'P2 Presupuesto Aprobado-Ejec '!L15</f>
        <v>0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1041476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4">
        <f>+'P2 Presupuesto Aprobado-Ejec '!K16</f>
        <v>32740879.289999999</v>
      </c>
      <c r="K15" s="63">
        <f>+'P2 Presupuesto Aprobado-Ejec '!L16</f>
        <v>0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49841258.379999995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4">
        <f>+'P2 Presupuesto Aprobado-Ejec '!K17</f>
        <v>5261327.33</v>
      </c>
      <c r="K16" s="63">
        <f>+'P2 Presupuesto Aprobado-Ejec '!L17</f>
        <v>0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42281353.429999992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6131003.3600000003</v>
      </c>
      <c r="K17" s="63">
        <f>+'P2 Presupuesto Aprobado-Ejec '!L18</f>
        <v>0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52264042.549999997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4">
        <f>+'P2 Presupuesto Aprobado-Ejec '!K19</f>
        <v>991716.09</v>
      </c>
      <c r="K18" s="63">
        <f>+'P2 Presupuesto Aprobado-Ejec '!L19</f>
        <v>0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6321821.4299999997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4">
        <f>+'P2 Presupuesto Aprobado-Ejec '!K20</f>
        <v>215847.4</v>
      </c>
      <c r="K19" s="63">
        <f>+'P2 Presupuesto Aprobado-Ejec '!L20</f>
        <v>0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1010704.71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4">
        <f>+'P2 Presupuesto Aprobado-Ejec '!K21</f>
        <v>372189.1</v>
      </c>
      <c r="K20" s="63">
        <f>+'P2 Presupuesto Aprobado-Ejec '!L21</f>
        <v>0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1675762.67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4">
        <f>+'P2 Presupuesto Aprobado-Ejec '!K22</f>
        <v>2531953.4700000002</v>
      </c>
      <c r="K21" s="63">
        <f>+'P2 Presupuesto Aprobado-Ejec '!L22</f>
        <v>0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21239082.809999995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4">
        <f>+'P2 Presupuesto Aprobado-Ejec '!K23</f>
        <v>0</v>
      </c>
      <c r="K22" s="63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8321641.6500000004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4">
        <f>+'P2 Presupuesto Aprobado-Ejec '!K24</f>
        <v>896139.19</v>
      </c>
      <c r="K23" s="63">
        <f>+'P2 Presupuesto Aprobado-Ejec '!L24</f>
        <v>0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8047563.0999999996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4">
        <f>+'P2 Presupuesto Aprobado-Ejec '!K25</f>
        <v>425247.91</v>
      </c>
      <c r="K24" s="63">
        <f>+'P2 Presupuesto Aprobado-Ejec '!L25</f>
        <v>0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2165798.42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4">
        <f>+'P2 Presupuesto Aprobado-Ejec '!K26</f>
        <v>200570.2</v>
      </c>
      <c r="K25" s="63">
        <f>+'P2 Presupuesto Aprobado-Ejec '!L26</f>
        <v>0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1196496.3699999999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4">
        <f>+'P2 Presupuesto Aprobado-Ejec '!K27</f>
        <v>497340</v>
      </c>
      <c r="K26" s="63">
        <f>+'P2 Presupuesto Aprobado-Ejec '!L27</f>
        <v>0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2285171.3899999997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2072134.76</v>
      </c>
      <c r="K27" s="63">
        <f>+'P2 Presupuesto Aprobado-Ejec '!L28</f>
        <v>0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7243128.21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4">
        <f>+'P2 Presupuesto Aprobado-Ejec '!K29</f>
        <v>29738.639999999999</v>
      </c>
      <c r="K28" s="63">
        <f>+'P2 Presupuesto Aprobado-Ejec '!L29</f>
        <v>0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618621.25999999989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4">
        <f>+'P2 Presupuesto Aprobado-Ejec '!K30</f>
        <v>137401.60000000001</v>
      </c>
      <c r="K29" s="63">
        <f>+'P2 Presupuesto Aprobado-Ejec '!L30</f>
        <v>0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291187.59999999998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4">
        <f>+'P2 Presupuesto Aprobado-Ejec '!K31</f>
        <v>177939.44</v>
      </c>
      <c r="K30" s="63">
        <f>+'P2 Presupuesto Aprobado-Ejec '!L31</f>
        <v>0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873618.3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4">
        <f>+'P2 Presupuesto Aprobado-Ejec '!K32</f>
        <v>0</v>
      </c>
      <c r="K31" s="63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4">
        <f>+'P2 Presupuesto Aprobado-Ejec '!K33</f>
        <v>5105.26</v>
      </c>
      <c r="K32" s="63">
        <f>+'P2 Presupuesto Aprobado-Ejec '!L33</f>
        <v>0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166811.33000000002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4">
        <f>+'P2 Presupuesto Aprobado-Ejec '!K34</f>
        <v>26040.42</v>
      </c>
      <c r="K33" s="63">
        <f>+'P2 Presupuesto Aprobado-Ejec '!L34</f>
        <v>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74769.5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4">
        <f>+'P2 Presupuesto Aprobado-Ejec '!K35</f>
        <v>327276.15000000002</v>
      </c>
      <c r="K34" s="63">
        <f>+'P2 Presupuesto Aprobado-Ejec '!L35</f>
        <v>0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2168232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3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4">
        <f>+'P2 Presupuesto Aprobado-Ejec '!K37</f>
        <v>1368633.25</v>
      </c>
      <c r="K36" s="63">
        <f>+'P2 Presupuesto Aprobado-Ejec '!L37</f>
        <v>0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3036431.91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11274604.74</v>
      </c>
      <c r="K53" s="63">
        <f>+'P2 Presupuesto Aprobado-Ejec '!L54</f>
        <v>0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13339784.49</v>
      </c>
    </row>
    <row r="54" spans="2:1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4">
        <f>+'P2 Presupuesto Aprobado-Ejec '!K55</f>
        <v>724073.11</v>
      </c>
      <c r="K54" s="63">
        <f>+'P2 Presupuesto Aprobado-Ejec '!L55</f>
        <v>0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2085255.35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4">
        <f>+'P2 Presupuesto Aprobado-Ejec '!K58</f>
        <v>10489850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10489850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4">
        <f>+'P2 Presupuesto Aprobado-Ejec '!K59</f>
        <v>60681.63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618394.14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92845069.719999999</v>
      </c>
      <c r="K84" s="63">
        <f>K11+K17+K27+K37+K46+K53+K63+K68+K71+K75</f>
        <v>0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456725636.74000001</v>
      </c>
    </row>
    <row r="86" spans="2:15" ht="15.75">
      <c r="B86" s="28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>
      <c r="B88" s="26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75">
      <c r="B89" s="28" t="s">
        <v>112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75">
      <c r="B90" s="28" t="s">
        <v>113</v>
      </c>
      <c r="I90" s="107" t="s">
        <v>105</v>
      </c>
      <c r="J90" s="107"/>
      <c r="K90" s="107"/>
      <c r="L90" s="107"/>
      <c r="M90" s="107"/>
      <c r="N90" s="107"/>
      <c r="O90" s="107"/>
    </row>
    <row r="91" spans="2:15">
      <c r="B91" s="27"/>
    </row>
    <row r="94" spans="2:15" ht="15.75">
      <c r="C94" s="107" t="s">
        <v>101</v>
      </c>
      <c r="D94" s="107"/>
      <c r="E94" s="107"/>
      <c r="F94" s="107"/>
    </row>
    <row r="96" spans="2:15">
      <c r="C96" s="108" t="s">
        <v>100</v>
      </c>
      <c r="D96" s="108"/>
      <c r="E96" s="108"/>
      <c r="F96" s="108"/>
    </row>
    <row r="97" spans="3:6" ht="15.75">
      <c r="C97" s="107" t="s">
        <v>109</v>
      </c>
      <c r="D97" s="107"/>
      <c r="E97" s="107"/>
      <c r="F97" s="107"/>
    </row>
    <row r="98" spans="3:6" ht="15.75">
      <c r="C98" s="107" t="s">
        <v>102</v>
      </c>
      <c r="D98" s="107"/>
      <c r="E98" s="107"/>
      <c r="F98" s="10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2024-09-04T14:43:13Z</cp:lastPrinted>
  <dcterms:created xsi:type="dcterms:W3CDTF">2021-07-29T18:58:50Z</dcterms:created>
  <dcterms:modified xsi:type="dcterms:W3CDTF">2024-09-13T14:50:41Z</dcterms:modified>
</cp:coreProperties>
</file>