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1" l="1"/>
  <c r="G153" i="1"/>
  <c r="G152" i="1"/>
  <c r="G151" i="1"/>
  <c r="C150" i="1"/>
  <c r="C151" i="1" s="1"/>
  <c r="C152" i="1" s="1"/>
  <c r="C153" i="1" s="1"/>
  <c r="C154" i="1" s="1"/>
  <c r="C149" i="1"/>
  <c r="G148" i="1"/>
  <c r="G146" i="1"/>
  <c r="G145" i="1"/>
  <c r="G144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9" i="1"/>
  <c r="G118" i="1"/>
  <c r="G117" i="1"/>
  <c r="G116" i="1"/>
  <c r="G115" i="1"/>
  <c r="C114" i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G112" i="1"/>
  <c r="G109" i="1"/>
  <c r="G105" i="1"/>
  <c r="G104" i="1"/>
  <c r="G103" i="1"/>
  <c r="G102" i="1"/>
  <c r="G101" i="1"/>
  <c r="G100" i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8" i="1"/>
  <c r="G155" i="1" s="1"/>
  <c r="G7" i="1"/>
</calcChain>
</file>

<file path=xl/sharedStrings.xml><?xml version="1.0" encoding="utf-8"?>
<sst xmlns="http://schemas.openxmlformats.org/spreadsheetml/2006/main" count="396" uniqueCount="196">
  <si>
    <t>OFICINA NACIONAL DE DEFENSA PUBLICA</t>
  </si>
  <si>
    <t>RELACION DE COMPRAS DE ACTIVOS FIJOS</t>
  </si>
  <si>
    <t>JULIO-DICIEMBRE 2021</t>
  </si>
  <si>
    <t>FECHA DE COMPRA</t>
  </si>
  <si>
    <t>CODIGO SIAB</t>
  </si>
  <si>
    <t xml:space="preserve">DESCRIPCION </t>
  </si>
  <si>
    <t>UBICACIÓN</t>
  </si>
  <si>
    <t>CANTIDAD</t>
  </si>
  <si>
    <t>VALOR RD$</t>
  </si>
  <si>
    <t>CAFETERA ELECTRICA DE 40 TAZAS</t>
  </si>
  <si>
    <t>OFICINA PRINCIPAL</t>
  </si>
  <si>
    <t>ESTUFA ELECTRICA 2 HORNILLAS</t>
  </si>
  <si>
    <t>BOMBA DE AGUA ELECTRICA</t>
  </si>
  <si>
    <t xml:space="preserve">GRABADORA DE VIGILANCIA VDR HDCVI </t>
  </si>
  <si>
    <t>779/2021</t>
  </si>
  <si>
    <t xml:space="preserve">Lente Panasonic Lumix G X 12-35mm </t>
  </si>
  <si>
    <t>COMUNIC- ONDP PRINCI</t>
  </si>
  <si>
    <t>6650</t>
  </si>
  <si>
    <t xml:space="preserve">MICROFONO </t>
  </si>
  <si>
    <t>6651</t>
  </si>
  <si>
    <t>6652</t>
  </si>
  <si>
    <t>6653</t>
  </si>
  <si>
    <t>ESTABILIZADOR VERTICAL</t>
  </si>
  <si>
    <t>6654</t>
  </si>
  <si>
    <t xml:space="preserve">CAMARA CINEMA 4K </t>
  </si>
  <si>
    <t>6655</t>
  </si>
  <si>
    <t>ARCHIVO HORIZONTAL DE 3 GAVETAS</t>
  </si>
  <si>
    <t>HATO MAYOR</t>
  </si>
  <si>
    <t>6656</t>
  </si>
  <si>
    <t>SILLAS PARA VISITA BASE CROMADA</t>
  </si>
  <si>
    <t>SAN PEDRO MACORIS</t>
  </si>
  <si>
    <t>6657</t>
  </si>
  <si>
    <t>6658</t>
  </si>
  <si>
    <t>6659</t>
  </si>
  <si>
    <t>6660</t>
  </si>
  <si>
    <t>LA ROMANA</t>
  </si>
  <si>
    <t>6661</t>
  </si>
  <si>
    <t>6662</t>
  </si>
  <si>
    <t>SANTIAGO</t>
  </si>
  <si>
    <t>6663</t>
  </si>
  <si>
    <t>6664</t>
  </si>
  <si>
    <t>COTUI</t>
  </si>
  <si>
    <t>6665</t>
  </si>
  <si>
    <t>6666</t>
  </si>
  <si>
    <t>6667</t>
  </si>
  <si>
    <t>6668</t>
  </si>
  <si>
    <t>VILLA ALTAGRACIA</t>
  </si>
  <si>
    <t>6669</t>
  </si>
  <si>
    <t>6670</t>
  </si>
  <si>
    <t>TRITURADORA DE PAPEL HP</t>
  </si>
  <si>
    <t>DIV. COMPRAS Y CONT.</t>
  </si>
  <si>
    <t>6671</t>
  </si>
  <si>
    <t>DEPTO. FINANCIERO</t>
  </si>
  <si>
    <t>6672</t>
  </si>
  <si>
    <t>6673</t>
  </si>
  <si>
    <t>IMPRESORA MULTIFUNCIONAL</t>
  </si>
  <si>
    <t>DIREC. TECNICA.</t>
  </si>
  <si>
    <t>6674</t>
  </si>
  <si>
    <t>MICROONDAS INDUSTRIAL</t>
  </si>
  <si>
    <t>ONDP PRINCIPAL</t>
  </si>
  <si>
    <t>6675</t>
  </si>
  <si>
    <t>AIRE ACOND. 12 BTU CONVENCIONAL</t>
  </si>
  <si>
    <t>ONDP SANTIAGO</t>
  </si>
  <si>
    <t>6676</t>
  </si>
  <si>
    <t>UPS FORZA 1000VA</t>
  </si>
  <si>
    <t>SUPERVISION TECNICA</t>
  </si>
  <si>
    <t>6677</t>
  </si>
  <si>
    <t>6678</t>
  </si>
  <si>
    <t>6679</t>
  </si>
  <si>
    <t>6680</t>
  </si>
  <si>
    <t>6681</t>
  </si>
  <si>
    <t>UNIDAD CONTRALORIA</t>
  </si>
  <si>
    <t>6682</t>
  </si>
  <si>
    <t>6683</t>
  </si>
  <si>
    <t>6684</t>
  </si>
  <si>
    <t>6685</t>
  </si>
  <si>
    <t>6686</t>
  </si>
  <si>
    <t>CARRERA Y DESARROLLO</t>
  </si>
  <si>
    <t>6687</t>
  </si>
  <si>
    <t>6688</t>
  </si>
  <si>
    <t>EVALUACION DE LA GESTION</t>
  </si>
  <si>
    <t>6689</t>
  </si>
  <si>
    <t>6690</t>
  </si>
  <si>
    <t>6691</t>
  </si>
  <si>
    <t>6692</t>
  </si>
  <si>
    <t>ASIST. GRUPO VULNERABLE</t>
  </si>
  <si>
    <t>6693</t>
  </si>
  <si>
    <t>6694</t>
  </si>
  <si>
    <t>DIR. ADM Y FINANCIERO</t>
  </si>
  <si>
    <t>6695</t>
  </si>
  <si>
    <t>DPTO. COMPRAS Y CONTRAT.</t>
  </si>
  <si>
    <t>6696</t>
  </si>
  <si>
    <t>6697</t>
  </si>
  <si>
    <t>6698</t>
  </si>
  <si>
    <t>ASIST. ADM Y FINANCIEROS</t>
  </si>
  <si>
    <t>6699</t>
  </si>
  <si>
    <t>6700</t>
  </si>
  <si>
    <t>6701</t>
  </si>
  <si>
    <t>ENC. FINANCIERO</t>
  </si>
  <si>
    <t>6702</t>
  </si>
  <si>
    <t>DPTO. CONTABILIDAD</t>
  </si>
  <si>
    <t>6703</t>
  </si>
  <si>
    <t>6704</t>
  </si>
  <si>
    <t>DPTO. TESORERIA</t>
  </si>
  <si>
    <t>6705</t>
  </si>
  <si>
    <t>UNIDAD ALMACEN</t>
  </si>
  <si>
    <t>6706</t>
  </si>
  <si>
    <t>UNIDAD TRANSPORTACION</t>
  </si>
  <si>
    <t>6707</t>
  </si>
  <si>
    <t>UNIDAD MANTENIMIENTO</t>
  </si>
  <si>
    <t>6708</t>
  </si>
  <si>
    <t>DPTO. TECNOLIGA INFORM</t>
  </si>
  <si>
    <t>6709</t>
  </si>
  <si>
    <t>6710</t>
  </si>
  <si>
    <t>6711</t>
  </si>
  <si>
    <t>6712</t>
  </si>
  <si>
    <t>6713</t>
  </si>
  <si>
    <t>PLANIFICACION</t>
  </si>
  <si>
    <t>6714</t>
  </si>
  <si>
    <t>6715</t>
  </si>
  <si>
    <t>ASIST. DIR. GENERAL</t>
  </si>
  <si>
    <t>6716</t>
  </si>
  <si>
    <t>6717</t>
  </si>
  <si>
    <t>RECEPCION</t>
  </si>
  <si>
    <t>6718</t>
  </si>
  <si>
    <t>6719</t>
  </si>
  <si>
    <t>CONTROL DE SERVICIOS</t>
  </si>
  <si>
    <t>6720</t>
  </si>
  <si>
    <t>6721</t>
  </si>
  <si>
    <t>6722</t>
  </si>
  <si>
    <t>CONSULTORIA JURIDICA</t>
  </si>
  <si>
    <t>6723</t>
  </si>
  <si>
    <t>6724</t>
  </si>
  <si>
    <t>6725</t>
  </si>
  <si>
    <t>CONTROL DISCIPLINARIO</t>
  </si>
  <si>
    <t>6726</t>
  </si>
  <si>
    <t>6727</t>
  </si>
  <si>
    <t>6728</t>
  </si>
  <si>
    <t>ACCESO A LA INFORMACION</t>
  </si>
  <si>
    <t>6729</t>
  </si>
  <si>
    <t>RECURSOS HUMANOS</t>
  </si>
  <si>
    <t>6730</t>
  </si>
  <si>
    <t>6731</t>
  </si>
  <si>
    <t>6732</t>
  </si>
  <si>
    <t>6733</t>
  </si>
  <si>
    <t>6734</t>
  </si>
  <si>
    <t>6735</t>
  </si>
  <si>
    <t>IMPRESORA DE CHEQUES</t>
  </si>
  <si>
    <t>TESORERIA</t>
  </si>
  <si>
    <t>MANOMETRO COMP. R410</t>
  </si>
  <si>
    <t>A/C 12000BTU CONVENCIONAL</t>
  </si>
  <si>
    <t>A/C 18000BTU CONVENCIONAL</t>
  </si>
  <si>
    <t>DISTRITO NACIONAL</t>
  </si>
  <si>
    <t>BANI</t>
  </si>
  <si>
    <t>A/C 12000BTU SPLIT INVERTER</t>
  </si>
  <si>
    <t>OFIC. PRINCIPAL/ REC. HNOS</t>
  </si>
  <si>
    <t>A/C 24000BTU SPLIT INVERTER</t>
  </si>
  <si>
    <t>PROV. SANTO DOMINGO</t>
  </si>
  <si>
    <t>CAMIONETA Nissan Frontier 2021</t>
  </si>
  <si>
    <t>OFIC. BARAHONA</t>
  </si>
  <si>
    <t>CAMIONETA Nissan Frontier 2022</t>
  </si>
  <si>
    <t xml:space="preserve">OFIC. PRINCIPAL   </t>
  </si>
  <si>
    <t>MOTOCICLETA YAMAHA   2021</t>
  </si>
  <si>
    <t>INVERSOR DE 3.6 K.W, 24 UCD</t>
  </si>
  <si>
    <t>OFICINA DE BANI</t>
  </si>
  <si>
    <t>MICROONDAS</t>
  </si>
  <si>
    <t>SALCEDO</t>
  </si>
  <si>
    <t>ABANICO DE PARED</t>
  </si>
  <si>
    <t>ELIAS PIÑA</t>
  </si>
  <si>
    <t>TALADRO DE MARTILLO</t>
  </si>
  <si>
    <t>TECNOLOGIA DE LA INF.</t>
  </si>
  <si>
    <t>BLOUWER DE ALTA PRESION</t>
  </si>
  <si>
    <t>ARCHIVO DE 5 GAVETAS</t>
  </si>
  <si>
    <t>OFIC. DIST. NACIONAL</t>
  </si>
  <si>
    <t>ARCHIVO DE 3 GAVETAS</t>
  </si>
  <si>
    <t>CREDENZA COLOR MADERA 59 LAR X 16 ANCHO</t>
  </si>
  <si>
    <t>OFIC. SANTIAGO</t>
  </si>
  <si>
    <t>CREDENZA PEQUEÑA 44 LARGO X 18 ANCHO</t>
  </si>
  <si>
    <t>SILLA SECRETARIAL</t>
  </si>
  <si>
    <t>CONTABILIDAD (ALANNA)</t>
  </si>
  <si>
    <t>TECNICO FINANC (JOSE)</t>
  </si>
  <si>
    <t>CONS. JURIDICA (MARTHA)</t>
  </si>
  <si>
    <t>SILLA EJECUTIVA</t>
  </si>
  <si>
    <t>DIR. ADM Y FINANCIERA</t>
  </si>
  <si>
    <t>DIR. FINANCIERA</t>
  </si>
  <si>
    <t>ESCRITORIO PEQUEÑO 27.5 X 45 ANCHO</t>
  </si>
  <si>
    <t>ESTACION DE TRABAJO</t>
  </si>
  <si>
    <t>SAN JUAN DE LA MAGUANA</t>
  </si>
  <si>
    <t>SEDE PRINCIPAL</t>
  </si>
  <si>
    <t>BANCADA STARKEN PARA 3 PERSONAS TAPIZADA</t>
  </si>
  <si>
    <t>BANCADA STARKEN PARA 3 PERSONAS SIN TAPIZAR</t>
  </si>
  <si>
    <t>GABINETE DE PARED 6 U</t>
  </si>
  <si>
    <t>TOTAL RD$</t>
  </si>
  <si>
    <t>Enc. Seccion de Activos Fijos</t>
  </si>
  <si>
    <t>Lcdo. Francisco Rosario Mercedes</t>
  </si>
  <si>
    <t>PLANIFICACION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</si>
</sst>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/>
    <xf numFmtId="15" fontId="2" fillId="0" borderId="0" xfId="0" applyNumberFormat="1" applyFont="1"/>
    <xf numFmtId="0" fontId="3" fillId="3" borderId="1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4" xfId="0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3"/>
  <sheetViews>
    <sheetView tabSelected="1" workbookViewId="0">
      <selection activeCell="E161" sqref="E161"/>
    </sheetView>
  </sheetViews>
  <sheetFormatPr baseColWidth="10" defaultColWidth="10.85546875" defaultRowHeight="11.25" x14ac:dyDescent="0.2"/>
  <cols>
    <col min="1" max="1" width="2.28515625" style="2" customWidth="1"/>
    <col min="2" max="2" width="10.7109375" style="2" customWidth="1"/>
    <col min="3" max="3" width="8.140625" style="2" customWidth="1"/>
    <col min="4" max="4" width="23.7109375" style="2" customWidth="1"/>
    <col min="5" max="5" width="19.85546875" style="2" customWidth="1"/>
    <col min="6" max="6" width="9.85546875" style="2" customWidth="1"/>
    <col min="7" max="7" width="12.140625" style="2" customWidth="1"/>
    <col min="8" max="16384" width="10.85546875" style="2"/>
  </cols>
  <sheetData>
    <row r="1" spans="2:7" ht="10.5" x14ac:dyDescent="0.25">
      <c r="G1" s="3">
        <v>44572</v>
      </c>
    </row>
    <row r="2" spans="2:7" ht="10.5" x14ac:dyDescent="0.25">
      <c r="B2" s="17" t="s">
        <v>0</v>
      </c>
      <c r="C2" s="17"/>
      <c r="D2" s="17"/>
      <c r="E2" s="17"/>
      <c r="F2" s="17"/>
      <c r="G2" s="17"/>
    </row>
    <row r="3" spans="2:7" ht="10.5" x14ac:dyDescent="0.25">
      <c r="B3" s="17" t="s">
        <v>1</v>
      </c>
      <c r="C3" s="17"/>
      <c r="D3" s="17"/>
      <c r="E3" s="17"/>
      <c r="F3" s="17"/>
      <c r="G3" s="17"/>
    </row>
    <row r="4" spans="2:7" ht="10.5" x14ac:dyDescent="0.25">
      <c r="B4" s="17" t="s">
        <v>2</v>
      </c>
      <c r="C4" s="17"/>
      <c r="D4" s="17"/>
      <c r="E4" s="17"/>
      <c r="F4" s="17"/>
      <c r="G4" s="17"/>
    </row>
    <row r="5" spans="2:7" ht="11.1" thickBot="1" x14ac:dyDescent="0.3"/>
    <row r="6" spans="2:7" ht="30.6" customHeight="1" thickBot="1" x14ac:dyDescent="0.25"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2:7" ht="10.5" x14ac:dyDescent="0.25">
      <c r="B7" s="6">
        <v>44390</v>
      </c>
      <c r="C7" s="7">
        <v>6645</v>
      </c>
      <c r="D7" s="8" t="s">
        <v>9</v>
      </c>
      <c r="E7" s="7" t="s">
        <v>10</v>
      </c>
      <c r="F7" s="9">
        <v>1</v>
      </c>
      <c r="G7" s="10">
        <f>3983.04*1.18</f>
        <v>4699.9871999999996</v>
      </c>
    </row>
    <row r="8" spans="2:7" ht="10.5" x14ac:dyDescent="0.25">
      <c r="B8" s="6">
        <v>44390</v>
      </c>
      <c r="C8" s="7">
        <v>6646</v>
      </c>
      <c r="D8" s="8" t="s">
        <v>11</v>
      </c>
      <c r="E8" s="7" t="s">
        <v>10</v>
      </c>
      <c r="F8" s="11">
        <v>1</v>
      </c>
      <c r="G8" s="10">
        <f>1694.91*1.18</f>
        <v>1999.9938</v>
      </c>
    </row>
    <row r="9" spans="2:7" ht="10.5" x14ac:dyDescent="0.25">
      <c r="B9" s="6">
        <v>44333</v>
      </c>
      <c r="C9" s="7">
        <v>6647</v>
      </c>
      <c r="D9" s="8" t="s">
        <v>12</v>
      </c>
      <c r="E9" s="7" t="s">
        <v>10</v>
      </c>
      <c r="F9" s="11">
        <v>1</v>
      </c>
      <c r="G9" s="10">
        <v>13924</v>
      </c>
    </row>
    <row r="10" spans="2:7" ht="10.5" x14ac:dyDescent="0.25">
      <c r="B10" s="6">
        <v>44345</v>
      </c>
      <c r="C10" s="7">
        <v>6648</v>
      </c>
      <c r="D10" s="8" t="s">
        <v>13</v>
      </c>
      <c r="E10" s="7" t="s">
        <v>10</v>
      </c>
      <c r="F10" s="11">
        <v>1</v>
      </c>
      <c r="G10" s="10">
        <v>11851.18</v>
      </c>
    </row>
    <row r="11" spans="2:7" ht="10.5" x14ac:dyDescent="0.25">
      <c r="B11" s="6" t="s">
        <v>14</v>
      </c>
      <c r="C11" s="12">
        <v>6649</v>
      </c>
      <c r="D11" s="8" t="s">
        <v>15</v>
      </c>
      <c r="E11" s="7" t="s">
        <v>16</v>
      </c>
      <c r="F11" s="11">
        <v>1</v>
      </c>
      <c r="G11" s="10">
        <f>51723.3*1.18</f>
        <v>61033.493999999999</v>
      </c>
    </row>
    <row r="12" spans="2:7" ht="10.5" x14ac:dyDescent="0.25">
      <c r="B12" s="6" t="s">
        <v>14</v>
      </c>
      <c r="C12" s="12" t="s">
        <v>17</v>
      </c>
      <c r="D12" s="8" t="s">
        <v>18</v>
      </c>
      <c r="E12" s="7" t="s">
        <v>16</v>
      </c>
      <c r="F12" s="11">
        <v>1</v>
      </c>
      <c r="G12" s="10">
        <f>22650*1.18</f>
        <v>26727</v>
      </c>
    </row>
    <row r="13" spans="2:7" ht="10.5" x14ac:dyDescent="0.25">
      <c r="B13" s="6">
        <v>44454</v>
      </c>
      <c r="C13" s="12" t="s">
        <v>19</v>
      </c>
      <c r="D13" s="8" t="s">
        <v>18</v>
      </c>
      <c r="E13" s="7" t="s">
        <v>16</v>
      </c>
      <c r="F13" s="11">
        <v>1</v>
      </c>
      <c r="G13" s="10">
        <f>2650*1.18</f>
        <v>3127</v>
      </c>
    </row>
    <row r="14" spans="2:7" ht="10.5" x14ac:dyDescent="0.25">
      <c r="B14" s="6">
        <v>44454</v>
      </c>
      <c r="C14" s="12" t="s">
        <v>20</v>
      </c>
      <c r="D14" s="8" t="s">
        <v>18</v>
      </c>
      <c r="E14" s="7" t="s">
        <v>16</v>
      </c>
      <c r="F14" s="11">
        <v>1</v>
      </c>
      <c r="G14" s="10">
        <f>2650*1.18</f>
        <v>3127</v>
      </c>
    </row>
    <row r="15" spans="2:7" ht="10.5" x14ac:dyDescent="0.25">
      <c r="B15" s="6">
        <v>44454</v>
      </c>
      <c r="C15" s="12" t="s">
        <v>21</v>
      </c>
      <c r="D15" s="8" t="s">
        <v>22</v>
      </c>
      <c r="E15" s="7" t="s">
        <v>16</v>
      </c>
      <c r="F15" s="11">
        <v>1</v>
      </c>
      <c r="G15" s="10">
        <f>34500*1.18</f>
        <v>40710</v>
      </c>
    </row>
    <row r="16" spans="2:7" ht="10.5" x14ac:dyDescent="0.25">
      <c r="B16" s="6">
        <v>44454</v>
      </c>
      <c r="C16" s="12" t="s">
        <v>23</v>
      </c>
      <c r="D16" s="8" t="s">
        <v>24</v>
      </c>
      <c r="E16" s="7" t="s">
        <v>16</v>
      </c>
      <c r="F16" s="11">
        <v>1</v>
      </c>
      <c r="G16" s="10">
        <f>87500*1.18</f>
        <v>103250</v>
      </c>
    </row>
    <row r="17" spans="2:7" ht="10.5" x14ac:dyDescent="0.25">
      <c r="B17" s="6">
        <v>44483</v>
      </c>
      <c r="C17" s="12" t="s">
        <v>25</v>
      </c>
      <c r="D17" s="8" t="s">
        <v>26</v>
      </c>
      <c r="E17" s="7" t="s">
        <v>27</v>
      </c>
      <c r="F17" s="7">
        <v>1</v>
      </c>
      <c r="G17" s="10">
        <f>13995*1.18</f>
        <v>16514.099999999999</v>
      </c>
    </row>
    <row r="18" spans="2:7" ht="10.5" x14ac:dyDescent="0.25">
      <c r="B18" s="6">
        <v>44483</v>
      </c>
      <c r="C18" s="12" t="s">
        <v>28</v>
      </c>
      <c r="D18" s="8" t="s">
        <v>29</v>
      </c>
      <c r="E18" s="7" t="s">
        <v>30</v>
      </c>
      <c r="F18" s="7">
        <v>1</v>
      </c>
      <c r="G18" s="10">
        <f>7919*1.18</f>
        <v>9344.42</v>
      </c>
    </row>
    <row r="19" spans="2:7" ht="10.5" x14ac:dyDescent="0.25">
      <c r="B19" s="6">
        <v>44483</v>
      </c>
      <c r="C19" s="12" t="s">
        <v>31</v>
      </c>
      <c r="D19" s="8" t="s">
        <v>29</v>
      </c>
      <c r="E19" s="7" t="s">
        <v>30</v>
      </c>
      <c r="F19" s="7">
        <v>1</v>
      </c>
      <c r="G19" s="10">
        <f t="shared" ref="G19:G31" si="0">7919*1.18</f>
        <v>9344.42</v>
      </c>
    </row>
    <row r="20" spans="2:7" ht="10.5" x14ac:dyDescent="0.25">
      <c r="B20" s="6">
        <v>44483</v>
      </c>
      <c r="C20" s="12" t="s">
        <v>32</v>
      </c>
      <c r="D20" s="8" t="s">
        <v>29</v>
      </c>
      <c r="E20" s="7" t="s">
        <v>30</v>
      </c>
      <c r="F20" s="7">
        <v>1</v>
      </c>
      <c r="G20" s="10">
        <f t="shared" si="0"/>
        <v>9344.42</v>
      </c>
    </row>
    <row r="21" spans="2:7" ht="10.5" x14ac:dyDescent="0.25">
      <c r="B21" s="6">
        <v>44483</v>
      </c>
      <c r="C21" s="12" t="s">
        <v>33</v>
      </c>
      <c r="D21" s="8" t="s">
        <v>29</v>
      </c>
      <c r="E21" s="7" t="s">
        <v>30</v>
      </c>
      <c r="F21" s="7">
        <v>1</v>
      </c>
      <c r="G21" s="10">
        <f t="shared" si="0"/>
        <v>9344.42</v>
      </c>
    </row>
    <row r="22" spans="2:7" ht="10.5" x14ac:dyDescent="0.25">
      <c r="B22" s="6">
        <v>44483</v>
      </c>
      <c r="C22" s="12" t="s">
        <v>34</v>
      </c>
      <c r="D22" s="8" t="s">
        <v>29</v>
      </c>
      <c r="E22" s="7" t="s">
        <v>35</v>
      </c>
      <c r="F22" s="7">
        <v>1</v>
      </c>
      <c r="G22" s="10">
        <f t="shared" si="0"/>
        <v>9344.42</v>
      </c>
    </row>
    <row r="23" spans="2:7" ht="10.5" x14ac:dyDescent="0.25">
      <c r="B23" s="6">
        <v>44483</v>
      </c>
      <c r="C23" s="12" t="s">
        <v>36</v>
      </c>
      <c r="D23" s="8" t="s">
        <v>29</v>
      </c>
      <c r="E23" s="7" t="s">
        <v>35</v>
      </c>
      <c r="F23" s="7">
        <v>1</v>
      </c>
      <c r="G23" s="10">
        <f t="shared" si="0"/>
        <v>9344.42</v>
      </c>
    </row>
    <row r="24" spans="2:7" ht="10.5" x14ac:dyDescent="0.25">
      <c r="B24" s="6">
        <v>44483</v>
      </c>
      <c r="C24" s="12" t="s">
        <v>37</v>
      </c>
      <c r="D24" s="8" t="s">
        <v>29</v>
      </c>
      <c r="E24" s="7" t="s">
        <v>38</v>
      </c>
      <c r="F24" s="7">
        <v>1</v>
      </c>
      <c r="G24" s="10">
        <f t="shared" si="0"/>
        <v>9344.42</v>
      </c>
    </row>
    <row r="25" spans="2:7" ht="10.5" x14ac:dyDescent="0.25">
      <c r="B25" s="6">
        <v>44483</v>
      </c>
      <c r="C25" s="12" t="s">
        <v>39</v>
      </c>
      <c r="D25" s="8" t="s">
        <v>29</v>
      </c>
      <c r="E25" s="7" t="s">
        <v>38</v>
      </c>
      <c r="F25" s="7">
        <v>1</v>
      </c>
      <c r="G25" s="10">
        <f t="shared" si="0"/>
        <v>9344.42</v>
      </c>
    </row>
    <row r="26" spans="2:7" ht="10.5" x14ac:dyDescent="0.25">
      <c r="B26" s="6">
        <v>44483</v>
      </c>
      <c r="C26" s="12" t="s">
        <v>40</v>
      </c>
      <c r="D26" s="8" t="s">
        <v>29</v>
      </c>
      <c r="E26" s="7" t="s">
        <v>41</v>
      </c>
      <c r="F26" s="7">
        <v>1</v>
      </c>
      <c r="G26" s="10">
        <f t="shared" si="0"/>
        <v>9344.42</v>
      </c>
    </row>
    <row r="27" spans="2:7" ht="10.5" x14ac:dyDescent="0.25">
      <c r="B27" s="6">
        <v>44483</v>
      </c>
      <c r="C27" s="12" t="s">
        <v>42</v>
      </c>
      <c r="D27" s="8" t="s">
        <v>29</v>
      </c>
      <c r="E27" s="7" t="s">
        <v>41</v>
      </c>
      <c r="F27" s="7">
        <v>1</v>
      </c>
      <c r="G27" s="10">
        <f t="shared" si="0"/>
        <v>9344.42</v>
      </c>
    </row>
    <row r="28" spans="2:7" ht="10.5" x14ac:dyDescent="0.25">
      <c r="B28" s="6">
        <v>44483</v>
      </c>
      <c r="C28" s="12" t="s">
        <v>43</v>
      </c>
      <c r="D28" s="8" t="s">
        <v>29</v>
      </c>
      <c r="E28" s="7" t="s">
        <v>41</v>
      </c>
      <c r="F28" s="7">
        <v>1</v>
      </c>
      <c r="G28" s="10">
        <f t="shared" si="0"/>
        <v>9344.42</v>
      </c>
    </row>
    <row r="29" spans="2:7" ht="10.5" x14ac:dyDescent="0.25">
      <c r="B29" s="6">
        <v>44483</v>
      </c>
      <c r="C29" s="12" t="s">
        <v>44</v>
      </c>
      <c r="D29" s="8" t="s">
        <v>29</v>
      </c>
      <c r="E29" s="7" t="s">
        <v>41</v>
      </c>
      <c r="F29" s="7">
        <v>1</v>
      </c>
      <c r="G29" s="10">
        <f t="shared" si="0"/>
        <v>9344.42</v>
      </c>
    </row>
    <row r="30" spans="2:7" ht="10.5" x14ac:dyDescent="0.25">
      <c r="B30" s="6">
        <v>44483</v>
      </c>
      <c r="C30" s="12" t="s">
        <v>45</v>
      </c>
      <c r="D30" s="8" t="s">
        <v>29</v>
      </c>
      <c r="E30" s="7" t="s">
        <v>46</v>
      </c>
      <c r="F30" s="7">
        <v>1</v>
      </c>
      <c r="G30" s="10">
        <f t="shared" si="0"/>
        <v>9344.42</v>
      </c>
    </row>
    <row r="31" spans="2:7" ht="10.5" x14ac:dyDescent="0.25">
      <c r="B31" s="6">
        <v>44483</v>
      </c>
      <c r="C31" s="12" t="s">
        <v>47</v>
      </c>
      <c r="D31" s="8" t="s">
        <v>29</v>
      </c>
      <c r="E31" s="7" t="s">
        <v>46</v>
      </c>
      <c r="F31" s="7">
        <v>1</v>
      </c>
      <c r="G31" s="10">
        <f t="shared" si="0"/>
        <v>9344.42</v>
      </c>
    </row>
    <row r="32" spans="2:7" ht="10.5" x14ac:dyDescent="0.25">
      <c r="B32" s="6">
        <v>44488</v>
      </c>
      <c r="C32" s="12" t="s">
        <v>48</v>
      </c>
      <c r="D32" s="8" t="s">
        <v>49</v>
      </c>
      <c r="E32" s="7" t="s">
        <v>50</v>
      </c>
      <c r="F32" s="7">
        <v>1</v>
      </c>
      <c r="G32" s="10">
        <f>8500*1.18</f>
        <v>10030</v>
      </c>
    </row>
    <row r="33" spans="2:7" ht="10.5" x14ac:dyDescent="0.25">
      <c r="B33" s="6">
        <v>44488</v>
      </c>
      <c r="C33" s="12" t="s">
        <v>51</v>
      </c>
      <c r="D33" s="8" t="s">
        <v>49</v>
      </c>
      <c r="E33" s="7" t="s">
        <v>52</v>
      </c>
      <c r="F33" s="7">
        <v>1</v>
      </c>
      <c r="G33" s="10">
        <f t="shared" ref="G33:G34" si="1">8500*1.18</f>
        <v>10030</v>
      </c>
    </row>
    <row r="34" spans="2:7" ht="10.5" x14ac:dyDescent="0.25">
      <c r="B34" s="6">
        <v>44488</v>
      </c>
      <c r="C34" s="12" t="s">
        <v>53</v>
      </c>
      <c r="D34" s="8" t="s">
        <v>49</v>
      </c>
      <c r="E34" s="7" t="s">
        <v>52</v>
      </c>
      <c r="F34" s="7">
        <v>1</v>
      </c>
      <c r="G34" s="10">
        <f t="shared" si="1"/>
        <v>10030</v>
      </c>
    </row>
    <row r="35" spans="2:7" ht="10.5" x14ac:dyDescent="0.25">
      <c r="B35" s="6">
        <v>44488</v>
      </c>
      <c r="C35" s="12" t="s">
        <v>54</v>
      </c>
      <c r="D35" s="8" t="s">
        <v>55</v>
      </c>
      <c r="E35" s="7" t="s">
        <v>56</v>
      </c>
      <c r="F35" s="7">
        <v>1</v>
      </c>
      <c r="G35" s="10">
        <f>31000*1.18</f>
        <v>36580</v>
      </c>
    </row>
    <row r="36" spans="2:7" ht="10.5" x14ac:dyDescent="0.25">
      <c r="B36" s="6">
        <v>44488</v>
      </c>
      <c r="C36" s="12" t="s">
        <v>57</v>
      </c>
      <c r="D36" s="8" t="s">
        <v>58</v>
      </c>
      <c r="E36" s="7" t="s">
        <v>59</v>
      </c>
      <c r="F36" s="7">
        <v>1</v>
      </c>
      <c r="G36" s="10">
        <f>21710.78*1.18</f>
        <v>25618.720399999998</v>
      </c>
    </row>
    <row r="37" spans="2:7" ht="10.5" x14ac:dyDescent="0.25">
      <c r="B37" s="6">
        <v>44488</v>
      </c>
      <c r="C37" s="12" t="s">
        <v>60</v>
      </c>
      <c r="D37" s="8" t="s">
        <v>61</v>
      </c>
      <c r="E37" s="7" t="s">
        <v>62</v>
      </c>
      <c r="F37" s="7">
        <v>1</v>
      </c>
      <c r="G37" s="10">
        <f>26673.94*1.18</f>
        <v>31475.249199999998</v>
      </c>
    </row>
    <row r="38" spans="2:7" ht="10.5" x14ac:dyDescent="0.25">
      <c r="B38" s="6">
        <v>44489</v>
      </c>
      <c r="C38" s="12" t="s">
        <v>63</v>
      </c>
      <c r="D38" s="8" t="s">
        <v>64</v>
      </c>
      <c r="E38" s="7" t="s">
        <v>65</v>
      </c>
      <c r="F38" s="7">
        <v>1</v>
      </c>
      <c r="G38" s="10">
        <f>234539.87/60</f>
        <v>3908.9978333333333</v>
      </c>
    </row>
    <row r="39" spans="2:7" ht="10.5" x14ac:dyDescent="0.25">
      <c r="B39" s="6">
        <v>44489</v>
      </c>
      <c r="C39" s="12" t="s">
        <v>66</v>
      </c>
      <c r="D39" s="8" t="s">
        <v>64</v>
      </c>
      <c r="E39" s="7" t="s">
        <v>65</v>
      </c>
      <c r="F39" s="7">
        <v>1</v>
      </c>
      <c r="G39" s="10">
        <f t="shared" ref="G39:G97" si="2">234539.87/60</f>
        <v>3908.9978333333333</v>
      </c>
    </row>
    <row r="40" spans="2:7" ht="10.5" x14ac:dyDescent="0.25">
      <c r="B40" s="6">
        <v>44489</v>
      </c>
      <c r="C40" s="12" t="s">
        <v>67</v>
      </c>
      <c r="D40" s="8" t="s">
        <v>64</v>
      </c>
      <c r="E40" s="7" t="s">
        <v>65</v>
      </c>
      <c r="F40" s="7">
        <v>1</v>
      </c>
      <c r="G40" s="10">
        <f t="shared" si="2"/>
        <v>3908.9978333333333</v>
      </c>
    </row>
    <row r="41" spans="2:7" ht="10.5" x14ac:dyDescent="0.25">
      <c r="B41" s="6">
        <v>44489</v>
      </c>
      <c r="C41" s="12" t="s">
        <v>68</v>
      </c>
      <c r="D41" s="8" t="s">
        <v>64</v>
      </c>
      <c r="E41" s="7" t="s">
        <v>65</v>
      </c>
      <c r="F41" s="7">
        <v>1</v>
      </c>
      <c r="G41" s="10">
        <f t="shared" si="2"/>
        <v>3908.9978333333333</v>
      </c>
    </row>
    <row r="42" spans="2:7" ht="10.5" x14ac:dyDescent="0.25">
      <c r="B42" s="6">
        <v>44489</v>
      </c>
      <c r="C42" s="12" t="s">
        <v>69</v>
      </c>
      <c r="D42" s="8" t="s">
        <v>64</v>
      </c>
      <c r="E42" s="7" t="s">
        <v>65</v>
      </c>
      <c r="F42" s="7">
        <v>1</v>
      </c>
      <c r="G42" s="10">
        <f t="shared" si="2"/>
        <v>3908.9978333333333</v>
      </c>
    </row>
    <row r="43" spans="2:7" ht="10.5" x14ac:dyDescent="0.25">
      <c r="B43" s="6">
        <v>44489</v>
      </c>
      <c r="C43" s="12" t="s">
        <v>70</v>
      </c>
      <c r="D43" s="8" t="s">
        <v>64</v>
      </c>
      <c r="E43" s="7" t="s">
        <v>71</v>
      </c>
      <c r="F43" s="7">
        <v>1</v>
      </c>
      <c r="G43" s="10">
        <f t="shared" si="2"/>
        <v>3908.9978333333333</v>
      </c>
    </row>
    <row r="44" spans="2:7" ht="10.5" x14ac:dyDescent="0.25">
      <c r="B44" s="6">
        <v>44489</v>
      </c>
      <c r="C44" s="12" t="s">
        <v>72</v>
      </c>
      <c r="D44" s="8" t="s">
        <v>64</v>
      </c>
      <c r="E44" s="7" t="s">
        <v>71</v>
      </c>
      <c r="F44" s="7">
        <v>1</v>
      </c>
      <c r="G44" s="10">
        <f t="shared" si="2"/>
        <v>3908.9978333333333</v>
      </c>
    </row>
    <row r="45" spans="2:7" ht="10.5" x14ac:dyDescent="0.25">
      <c r="B45" s="6">
        <v>44489</v>
      </c>
      <c r="C45" s="12" t="s">
        <v>73</v>
      </c>
      <c r="D45" s="8" t="s">
        <v>64</v>
      </c>
      <c r="E45" s="7" t="s">
        <v>56</v>
      </c>
      <c r="F45" s="7">
        <v>1</v>
      </c>
      <c r="G45" s="10">
        <f t="shared" si="2"/>
        <v>3908.9978333333333</v>
      </c>
    </row>
    <row r="46" spans="2:7" ht="10.5" x14ac:dyDescent="0.25">
      <c r="B46" s="6">
        <v>44489</v>
      </c>
      <c r="C46" s="12" t="s">
        <v>74</v>
      </c>
      <c r="D46" s="8" t="s">
        <v>64</v>
      </c>
      <c r="E46" s="7" t="s">
        <v>56</v>
      </c>
      <c r="F46" s="7">
        <v>1</v>
      </c>
      <c r="G46" s="10">
        <f t="shared" si="2"/>
        <v>3908.9978333333333</v>
      </c>
    </row>
    <row r="47" spans="2:7" ht="10.5" x14ac:dyDescent="0.25">
      <c r="B47" s="6">
        <v>44489</v>
      </c>
      <c r="C47" s="12" t="s">
        <v>75</v>
      </c>
      <c r="D47" s="8" t="s">
        <v>64</v>
      </c>
      <c r="E47" s="7" t="s">
        <v>56</v>
      </c>
      <c r="F47" s="7">
        <v>1</v>
      </c>
      <c r="G47" s="10">
        <f t="shared" si="2"/>
        <v>3908.9978333333333</v>
      </c>
    </row>
    <row r="48" spans="2:7" ht="10.5" x14ac:dyDescent="0.25">
      <c r="B48" s="6">
        <v>44489</v>
      </c>
      <c r="C48" s="12" t="s">
        <v>76</v>
      </c>
      <c r="D48" s="8" t="s">
        <v>64</v>
      </c>
      <c r="E48" s="7" t="s">
        <v>77</v>
      </c>
      <c r="F48" s="7">
        <v>1</v>
      </c>
      <c r="G48" s="10">
        <f t="shared" si="2"/>
        <v>3908.9978333333333</v>
      </c>
    </row>
    <row r="49" spans="2:7" ht="10.5" x14ac:dyDescent="0.25">
      <c r="B49" s="6">
        <v>44489</v>
      </c>
      <c r="C49" s="12" t="s">
        <v>78</v>
      </c>
      <c r="D49" s="8" t="s">
        <v>64</v>
      </c>
      <c r="E49" s="7" t="s">
        <v>77</v>
      </c>
      <c r="F49" s="7">
        <v>1</v>
      </c>
      <c r="G49" s="10">
        <f t="shared" si="2"/>
        <v>3908.9978333333333</v>
      </c>
    </row>
    <row r="50" spans="2:7" ht="10.5" x14ac:dyDescent="0.25">
      <c r="B50" s="6">
        <v>44489</v>
      </c>
      <c r="C50" s="12" t="s">
        <v>79</v>
      </c>
      <c r="D50" s="8" t="s">
        <v>64</v>
      </c>
      <c r="E50" s="7" t="s">
        <v>80</v>
      </c>
      <c r="F50" s="7">
        <v>1</v>
      </c>
      <c r="G50" s="10">
        <f t="shared" si="2"/>
        <v>3908.9978333333333</v>
      </c>
    </row>
    <row r="51" spans="2:7" ht="10.5" x14ac:dyDescent="0.25">
      <c r="B51" s="6">
        <v>44489</v>
      </c>
      <c r="C51" s="12" t="s">
        <v>81</v>
      </c>
      <c r="D51" s="8" t="s">
        <v>64</v>
      </c>
      <c r="E51" s="7" t="s">
        <v>80</v>
      </c>
      <c r="F51" s="7">
        <v>1</v>
      </c>
      <c r="G51" s="10">
        <f t="shared" si="2"/>
        <v>3908.9978333333333</v>
      </c>
    </row>
    <row r="52" spans="2:7" ht="10.5" x14ac:dyDescent="0.25">
      <c r="B52" s="6">
        <v>44489</v>
      </c>
      <c r="C52" s="12" t="s">
        <v>82</v>
      </c>
      <c r="D52" s="8" t="s">
        <v>64</v>
      </c>
      <c r="E52" s="7" t="s">
        <v>80</v>
      </c>
      <c r="F52" s="7">
        <v>1</v>
      </c>
      <c r="G52" s="10">
        <f t="shared" si="2"/>
        <v>3908.9978333333333</v>
      </c>
    </row>
    <row r="53" spans="2:7" ht="10.5" x14ac:dyDescent="0.25">
      <c r="B53" s="6">
        <v>44489</v>
      </c>
      <c r="C53" s="12" t="s">
        <v>83</v>
      </c>
      <c r="D53" s="8" t="s">
        <v>64</v>
      </c>
      <c r="E53" s="7" t="s">
        <v>80</v>
      </c>
      <c r="F53" s="7">
        <v>1</v>
      </c>
      <c r="G53" s="10">
        <f t="shared" si="2"/>
        <v>3908.9978333333333</v>
      </c>
    </row>
    <row r="54" spans="2:7" ht="10.5" x14ac:dyDescent="0.25">
      <c r="B54" s="6">
        <v>44489</v>
      </c>
      <c r="C54" s="12" t="s">
        <v>84</v>
      </c>
      <c r="D54" s="8" t="s">
        <v>64</v>
      </c>
      <c r="E54" s="7" t="s">
        <v>85</v>
      </c>
      <c r="F54" s="7">
        <v>1</v>
      </c>
      <c r="G54" s="10">
        <f t="shared" si="2"/>
        <v>3908.9978333333333</v>
      </c>
    </row>
    <row r="55" spans="2:7" ht="10.5" x14ac:dyDescent="0.25">
      <c r="B55" s="6">
        <v>44489</v>
      </c>
      <c r="C55" s="12" t="s">
        <v>86</v>
      </c>
      <c r="D55" s="8" t="s">
        <v>64</v>
      </c>
      <c r="E55" s="7" t="s">
        <v>85</v>
      </c>
      <c r="F55" s="7">
        <v>1</v>
      </c>
      <c r="G55" s="10">
        <f t="shared" si="2"/>
        <v>3908.9978333333333</v>
      </c>
    </row>
    <row r="56" spans="2:7" ht="10.5" x14ac:dyDescent="0.25">
      <c r="B56" s="6">
        <v>44489</v>
      </c>
      <c r="C56" s="12" t="s">
        <v>87</v>
      </c>
      <c r="D56" s="8" t="s">
        <v>64</v>
      </c>
      <c r="E56" s="7" t="s">
        <v>88</v>
      </c>
      <c r="F56" s="7">
        <v>1</v>
      </c>
      <c r="G56" s="10">
        <f t="shared" si="2"/>
        <v>3908.9978333333333</v>
      </c>
    </row>
    <row r="57" spans="2:7" ht="10.5" x14ac:dyDescent="0.25">
      <c r="B57" s="6">
        <v>44489</v>
      </c>
      <c r="C57" s="12" t="s">
        <v>89</v>
      </c>
      <c r="D57" s="8" t="s">
        <v>64</v>
      </c>
      <c r="E57" s="7" t="s">
        <v>90</v>
      </c>
      <c r="F57" s="7">
        <v>1</v>
      </c>
      <c r="G57" s="10">
        <f t="shared" si="2"/>
        <v>3908.9978333333333</v>
      </c>
    </row>
    <row r="58" spans="2:7" ht="10.5" x14ac:dyDescent="0.25">
      <c r="B58" s="6">
        <v>44489</v>
      </c>
      <c r="C58" s="12" t="s">
        <v>91</v>
      </c>
      <c r="D58" s="8" t="s">
        <v>64</v>
      </c>
      <c r="E58" s="7" t="s">
        <v>90</v>
      </c>
      <c r="F58" s="7">
        <v>1</v>
      </c>
      <c r="G58" s="10">
        <f t="shared" si="2"/>
        <v>3908.9978333333333</v>
      </c>
    </row>
    <row r="59" spans="2:7" ht="10.5" x14ac:dyDescent="0.25">
      <c r="B59" s="6">
        <v>44489</v>
      </c>
      <c r="C59" s="12" t="s">
        <v>92</v>
      </c>
      <c r="D59" s="8" t="s">
        <v>64</v>
      </c>
      <c r="E59" s="7" t="s">
        <v>90</v>
      </c>
      <c r="F59" s="7">
        <v>1</v>
      </c>
      <c r="G59" s="10">
        <f t="shared" si="2"/>
        <v>3908.9978333333333</v>
      </c>
    </row>
    <row r="60" spans="2:7" ht="10.5" x14ac:dyDescent="0.25">
      <c r="B60" s="6">
        <v>44489</v>
      </c>
      <c r="C60" s="12" t="s">
        <v>93</v>
      </c>
      <c r="D60" s="8" t="s">
        <v>64</v>
      </c>
      <c r="E60" s="7" t="s">
        <v>94</v>
      </c>
      <c r="F60" s="7">
        <v>1</v>
      </c>
      <c r="G60" s="10">
        <f t="shared" si="2"/>
        <v>3908.9978333333333</v>
      </c>
    </row>
    <row r="61" spans="2:7" ht="10.5" x14ac:dyDescent="0.25">
      <c r="B61" s="6">
        <v>44489</v>
      </c>
      <c r="C61" s="12" t="s">
        <v>95</v>
      </c>
      <c r="D61" s="8" t="s">
        <v>64</v>
      </c>
      <c r="E61" s="7" t="s">
        <v>94</v>
      </c>
      <c r="F61" s="7">
        <v>1</v>
      </c>
      <c r="G61" s="10">
        <f t="shared" si="2"/>
        <v>3908.9978333333333</v>
      </c>
    </row>
    <row r="62" spans="2:7" ht="10.5" x14ac:dyDescent="0.25">
      <c r="B62" s="6">
        <v>44489</v>
      </c>
      <c r="C62" s="12" t="s">
        <v>96</v>
      </c>
      <c r="D62" s="8" t="s">
        <v>64</v>
      </c>
      <c r="E62" s="7" t="s">
        <v>94</v>
      </c>
      <c r="F62" s="7">
        <v>1</v>
      </c>
      <c r="G62" s="10">
        <f t="shared" si="2"/>
        <v>3908.9978333333333</v>
      </c>
    </row>
    <row r="63" spans="2:7" ht="10.5" x14ac:dyDescent="0.25">
      <c r="B63" s="6">
        <v>44489</v>
      </c>
      <c r="C63" s="12" t="s">
        <v>97</v>
      </c>
      <c r="D63" s="8" t="s">
        <v>64</v>
      </c>
      <c r="E63" s="7" t="s">
        <v>98</v>
      </c>
      <c r="F63" s="7">
        <v>1</v>
      </c>
      <c r="G63" s="10">
        <f t="shared" si="2"/>
        <v>3908.9978333333333</v>
      </c>
    </row>
    <row r="64" spans="2:7" ht="10.5" x14ac:dyDescent="0.25">
      <c r="B64" s="6">
        <v>44489</v>
      </c>
      <c r="C64" s="12" t="s">
        <v>99</v>
      </c>
      <c r="D64" s="8" t="s">
        <v>64</v>
      </c>
      <c r="E64" s="7" t="s">
        <v>100</v>
      </c>
      <c r="F64" s="7">
        <v>1</v>
      </c>
      <c r="G64" s="10">
        <f t="shared" si="2"/>
        <v>3908.9978333333333</v>
      </c>
    </row>
    <row r="65" spans="2:7" ht="10.5" x14ac:dyDescent="0.25">
      <c r="B65" s="6">
        <v>44489</v>
      </c>
      <c r="C65" s="12" t="s">
        <v>101</v>
      </c>
      <c r="D65" s="8" t="s">
        <v>64</v>
      </c>
      <c r="E65" s="7" t="s">
        <v>100</v>
      </c>
      <c r="F65" s="7">
        <v>1</v>
      </c>
      <c r="G65" s="10">
        <f t="shared" si="2"/>
        <v>3908.9978333333333</v>
      </c>
    </row>
    <row r="66" spans="2:7" ht="10.5" x14ac:dyDescent="0.25">
      <c r="B66" s="6">
        <v>44489</v>
      </c>
      <c r="C66" s="12" t="s">
        <v>102</v>
      </c>
      <c r="D66" s="8" t="s">
        <v>64</v>
      </c>
      <c r="E66" s="7" t="s">
        <v>103</v>
      </c>
      <c r="F66" s="7">
        <v>1</v>
      </c>
      <c r="G66" s="10">
        <f t="shared" si="2"/>
        <v>3908.9978333333333</v>
      </c>
    </row>
    <row r="67" spans="2:7" ht="10.5" x14ac:dyDescent="0.25">
      <c r="B67" s="6">
        <v>44489</v>
      </c>
      <c r="C67" s="12" t="s">
        <v>104</v>
      </c>
      <c r="D67" s="8" t="s">
        <v>64</v>
      </c>
      <c r="E67" s="7" t="s">
        <v>105</v>
      </c>
      <c r="F67" s="7">
        <v>1</v>
      </c>
      <c r="G67" s="10">
        <f t="shared" si="2"/>
        <v>3908.9978333333333</v>
      </c>
    </row>
    <row r="68" spans="2:7" ht="10.5" x14ac:dyDescent="0.25">
      <c r="B68" s="6">
        <v>44489</v>
      </c>
      <c r="C68" s="12" t="s">
        <v>106</v>
      </c>
      <c r="D68" s="8" t="s">
        <v>64</v>
      </c>
      <c r="E68" s="7" t="s">
        <v>107</v>
      </c>
      <c r="F68" s="7">
        <v>1</v>
      </c>
      <c r="G68" s="10">
        <f t="shared" si="2"/>
        <v>3908.9978333333333</v>
      </c>
    </row>
    <row r="69" spans="2:7" ht="10.5" x14ac:dyDescent="0.25">
      <c r="B69" s="6">
        <v>44489</v>
      </c>
      <c r="C69" s="12" t="s">
        <v>108</v>
      </c>
      <c r="D69" s="8" t="s">
        <v>64</v>
      </c>
      <c r="E69" s="7" t="s">
        <v>109</v>
      </c>
      <c r="F69" s="7">
        <v>1</v>
      </c>
      <c r="G69" s="10">
        <f t="shared" si="2"/>
        <v>3908.9978333333333</v>
      </c>
    </row>
    <row r="70" spans="2:7" ht="10.5" x14ac:dyDescent="0.25">
      <c r="B70" s="6">
        <v>44489</v>
      </c>
      <c r="C70" s="12" t="s">
        <v>110</v>
      </c>
      <c r="D70" s="8" t="s">
        <v>64</v>
      </c>
      <c r="E70" s="7" t="s">
        <v>111</v>
      </c>
      <c r="F70" s="7">
        <v>1</v>
      </c>
      <c r="G70" s="10">
        <f t="shared" si="2"/>
        <v>3908.9978333333333</v>
      </c>
    </row>
    <row r="71" spans="2:7" ht="10.5" x14ac:dyDescent="0.25">
      <c r="B71" s="6">
        <v>44489</v>
      </c>
      <c r="C71" s="12" t="s">
        <v>112</v>
      </c>
      <c r="D71" s="8" t="s">
        <v>64</v>
      </c>
      <c r="E71" s="7" t="s">
        <v>111</v>
      </c>
      <c r="F71" s="7">
        <v>1</v>
      </c>
      <c r="G71" s="10">
        <f t="shared" si="2"/>
        <v>3908.9978333333333</v>
      </c>
    </row>
    <row r="72" spans="2:7" ht="10.5" x14ac:dyDescent="0.25">
      <c r="B72" s="6">
        <v>44489</v>
      </c>
      <c r="C72" s="12" t="s">
        <v>113</v>
      </c>
      <c r="D72" s="8" t="s">
        <v>64</v>
      </c>
      <c r="E72" s="7" t="s">
        <v>111</v>
      </c>
      <c r="F72" s="7">
        <v>1</v>
      </c>
      <c r="G72" s="10">
        <f t="shared" si="2"/>
        <v>3908.9978333333333</v>
      </c>
    </row>
    <row r="73" spans="2:7" ht="10.5" x14ac:dyDescent="0.25">
      <c r="B73" s="6">
        <v>44489</v>
      </c>
      <c r="C73" s="12" t="s">
        <v>114</v>
      </c>
      <c r="D73" s="8" t="s">
        <v>64</v>
      </c>
      <c r="E73" s="7" t="s">
        <v>111</v>
      </c>
      <c r="F73" s="7">
        <v>1</v>
      </c>
      <c r="G73" s="10">
        <f t="shared" si="2"/>
        <v>3908.9978333333333</v>
      </c>
    </row>
    <row r="74" spans="2:7" ht="10.5" x14ac:dyDescent="0.25">
      <c r="B74" s="6">
        <v>44489</v>
      </c>
      <c r="C74" s="12" t="s">
        <v>115</v>
      </c>
      <c r="D74" s="8" t="s">
        <v>64</v>
      </c>
      <c r="E74" s="7" t="s">
        <v>111</v>
      </c>
      <c r="F74" s="7">
        <v>1</v>
      </c>
      <c r="G74" s="10">
        <f t="shared" si="2"/>
        <v>3908.9978333333333</v>
      </c>
    </row>
    <row r="75" spans="2:7" ht="10.5" x14ac:dyDescent="0.25">
      <c r="B75" s="6">
        <v>44489</v>
      </c>
      <c r="C75" s="12" t="s">
        <v>116</v>
      </c>
      <c r="D75" s="8" t="s">
        <v>64</v>
      </c>
      <c r="E75" s="7" t="s">
        <v>117</v>
      </c>
      <c r="F75" s="7">
        <v>1</v>
      </c>
      <c r="G75" s="10">
        <f t="shared" si="2"/>
        <v>3908.9978333333333</v>
      </c>
    </row>
    <row r="76" spans="2:7" ht="10.5" x14ac:dyDescent="0.25">
      <c r="B76" s="6">
        <v>44489</v>
      </c>
      <c r="C76" s="12" t="s">
        <v>118</v>
      </c>
      <c r="D76" s="8" t="s">
        <v>64</v>
      </c>
      <c r="E76" s="7" t="s">
        <v>117</v>
      </c>
      <c r="F76" s="7">
        <v>1</v>
      </c>
      <c r="G76" s="10">
        <f t="shared" si="2"/>
        <v>3908.9978333333333</v>
      </c>
    </row>
    <row r="77" spans="2:7" ht="10.5" x14ac:dyDescent="0.25">
      <c r="B77" s="6">
        <v>44489</v>
      </c>
      <c r="C77" s="12" t="s">
        <v>119</v>
      </c>
      <c r="D77" s="8" t="s">
        <v>64</v>
      </c>
      <c r="E77" s="7" t="s">
        <v>120</v>
      </c>
      <c r="F77" s="7">
        <v>1</v>
      </c>
      <c r="G77" s="10">
        <f t="shared" si="2"/>
        <v>3908.9978333333333</v>
      </c>
    </row>
    <row r="78" spans="2:7" ht="10.5" x14ac:dyDescent="0.25">
      <c r="B78" s="6">
        <v>44489</v>
      </c>
      <c r="C78" s="12" t="s">
        <v>121</v>
      </c>
      <c r="D78" s="8" t="s">
        <v>64</v>
      </c>
      <c r="E78" s="7" t="s">
        <v>120</v>
      </c>
      <c r="F78" s="7">
        <v>1</v>
      </c>
      <c r="G78" s="10">
        <f t="shared" si="2"/>
        <v>3908.9978333333333</v>
      </c>
    </row>
    <row r="79" spans="2:7" ht="10.5" x14ac:dyDescent="0.25">
      <c r="B79" s="6">
        <v>44489</v>
      </c>
      <c r="C79" s="12" t="s">
        <v>122</v>
      </c>
      <c r="D79" s="8" t="s">
        <v>64</v>
      </c>
      <c r="E79" s="7" t="s">
        <v>123</v>
      </c>
      <c r="F79" s="7">
        <v>1</v>
      </c>
      <c r="G79" s="10">
        <f t="shared" si="2"/>
        <v>3908.9978333333333</v>
      </c>
    </row>
    <row r="80" spans="2:7" ht="10.5" x14ac:dyDescent="0.25">
      <c r="B80" s="6">
        <v>44489</v>
      </c>
      <c r="C80" s="12" t="s">
        <v>124</v>
      </c>
      <c r="D80" s="8" t="s">
        <v>64</v>
      </c>
      <c r="E80" s="7" t="s">
        <v>123</v>
      </c>
      <c r="F80" s="7">
        <v>1</v>
      </c>
      <c r="G80" s="10">
        <f t="shared" si="2"/>
        <v>3908.9978333333333</v>
      </c>
    </row>
    <row r="81" spans="2:7" ht="10.5" x14ac:dyDescent="0.25">
      <c r="B81" s="6">
        <v>44489</v>
      </c>
      <c r="C81" s="12" t="s">
        <v>125</v>
      </c>
      <c r="D81" s="8" t="s">
        <v>64</v>
      </c>
      <c r="E81" s="7" t="s">
        <v>126</v>
      </c>
      <c r="F81" s="7">
        <v>1</v>
      </c>
      <c r="G81" s="10">
        <f t="shared" si="2"/>
        <v>3908.9978333333333</v>
      </c>
    </row>
    <row r="82" spans="2:7" ht="10.5" x14ac:dyDescent="0.25">
      <c r="B82" s="6">
        <v>44489</v>
      </c>
      <c r="C82" s="12" t="s">
        <v>127</v>
      </c>
      <c r="D82" s="8" t="s">
        <v>64</v>
      </c>
      <c r="E82" s="7" t="s">
        <v>126</v>
      </c>
      <c r="F82" s="7">
        <v>1</v>
      </c>
      <c r="G82" s="10">
        <f t="shared" si="2"/>
        <v>3908.9978333333333</v>
      </c>
    </row>
    <row r="83" spans="2:7" ht="10.5" x14ac:dyDescent="0.25">
      <c r="B83" s="6">
        <v>44489</v>
      </c>
      <c r="C83" s="12" t="s">
        <v>128</v>
      </c>
      <c r="D83" s="8" t="s">
        <v>64</v>
      </c>
      <c r="E83" s="7" t="s">
        <v>126</v>
      </c>
      <c r="F83" s="7">
        <v>1</v>
      </c>
      <c r="G83" s="10">
        <f t="shared" si="2"/>
        <v>3908.9978333333333</v>
      </c>
    </row>
    <row r="84" spans="2:7" ht="10.5" x14ac:dyDescent="0.25">
      <c r="B84" s="6">
        <v>44489</v>
      </c>
      <c r="C84" s="12" t="s">
        <v>129</v>
      </c>
      <c r="D84" s="8" t="s">
        <v>64</v>
      </c>
      <c r="E84" s="7" t="s">
        <v>130</v>
      </c>
      <c r="F84" s="7">
        <v>1</v>
      </c>
      <c r="G84" s="10">
        <f t="shared" si="2"/>
        <v>3908.9978333333333</v>
      </c>
    </row>
    <row r="85" spans="2:7" ht="10.5" x14ac:dyDescent="0.25">
      <c r="B85" s="6">
        <v>44489</v>
      </c>
      <c r="C85" s="12" t="s">
        <v>131</v>
      </c>
      <c r="D85" s="8" t="s">
        <v>64</v>
      </c>
      <c r="E85" s="7" t="s">
        <v>130</v>
      </c>
      <c r="F85" s="7">
        <v>1</v>
      </c>
      <c r="G85" s="10">
        <f t="shared" si="2"/>
        <v>3908.9978333333333</v>
      </c>
    </row>
    <row r="86" spans="2:7" ht="10.5" x14ac:dyDescent="0.25">
      <c r="B86" s="6">
        <v>44489</v>
      </c>
      <c r="C86" s="12" t="s">
        <v>132</v>
      </c>
      <c r="D86" s="8" t="s">
        <v>64</v>
      </c>
      <c r="E86" s="7" t="s">
        <v>130</v>
      </c>
      <c r="F86" s="7">
        <v>1</v>
      </c>
      <c r="G86" s="10">
        <f t="shared" si="2"/>
        <v>3908.9978333333333</v>
      </c>
    </row>
    <row r="87" spans="2:7" ht="10.5" x14ac:dyDescent="0.25">
      <c r="B87" s="6">
        <v>44489</v>
      </c>
      <c r="C87" s="12" t="s">
        <v>133</v>
      </c>
      <c r="D87" s="8" t="s">
        <v>64</v>
      </c>
      <c r="E87" s="7" t="s">
        <v>134</v>
      </c>
      <c r="F87" s="7">
        <v>1</v>
      </c>
      <c r="G87" s="10">
        <f t="shared" si="2"/>
        <v>3908.9978333333333</v>
      </c>
    </row>
    <row r="88" spans="2:7" ht="10.5" x14ac:dyDescent="0.25">
      <c r="B88" s="6">
        <v>44489</v>
      </c>
      <c r="C88" s="12" t="s">
        <v>135</v>
      </c>
      <c r="D88" s="8" t="s">
        <v>64</v>
      </c>
      <c r="E88" s="7" t="s">
        <v>16</v>
      </c>
      <c r="F88" s="7">
        <v>1</v>
      </c>
      <c r="G88" s="10">
        <f t="shared" si="2"/>
        <v>3908.9978333333333</v>
      </c>
    </row>
    <row r="89" spans="2:7" ht="10.5" x14ac:dyDescent="0.25">
      <c r="B89" s="6">
        <v>44489</v>
      </c>
      <c r="C89" s="12" t="s">
        <v>136</v>
      </c>
      <c r="D89" s="8" t="s">
        <v>64</v>
      </c>
      <c r="E89" s="7" t="s">
        <v>16</v>
      </c>
      <c r="F89" s="7">
        <v>1</v>
      </c>
      <c r="G89" s="10">
        <f t="shared" si="2"/>
        <v>3908.9978333333333</v>
      </c>
    </row>
    <row r="90" spans="2:7" ht="10.5" x14ac:dyDescent="0.25">
      <c r="B90" s="6">
        <v>44489</v>
      </c>
      <c r="C90" s="12" t="s">
        <v>137</v>
      </c>
      <c r="D90" s="8" t="s">
        <v>64</v>
      </c>
      <c r="E90" s="7" t="s">
        <v>138</v>
      </c>
      <c r="F90" s="7">
        <v>1</v>
      </c>
      <c r="G90" s="10">
        <f t="shared" si="2"/>
        <v>3908.9978333333333</v>
      </c>
    </row>
    <row r="91" spans="2:7" ht="10.5" x14ac:dyDescent="0.25">
      <c r="B91" s="6">
        <v>44489</v>
      </c>
      <c r="C91" s="12" t="s">
        <v>139</v>
      </c>
      <c r="D91" s="8" t="s">
        <v>64</v>
      </c>
      <c r="E91" s="7" t="s">
        <v>140</v>
      </c>
      <c r="F91" s="7">
        <v>1</v>
      </c>
      <c r="G91" s="10">
        <f t="shared" si="2"/>
        <v>3908.9978333333333</v>
      </c>
    </row>
    <row r="92" spans="2:7" ht="10.5" x14ac:dyDescent="0.25">
      <c r="B92" s="6">
        <v>44489</v>
      </c>
      <c r="C92" s="12" t="s">
        <v>141</v>
      </c>
      <c r="D92" s="8" t="s">
        <v>64</v>
      </c>
      <c r="E92" s="7" t="s">
        <v>140</v>
      </c>
      <c r="F92" s="7">
        <v>1</v>
      </c>
      <c r="G92" s="10">
        <f t="shared" si="2"/>
        <v>3908.9978333333333</v>
      </c>
    </row>
    <row r="93" spans="2:7" ht="10.5" x14ac:dyDescent="0.25">
      <c r="B93" s="6">
        <v>44489</v>
      </c>
      <c r="C93" s="12" t="s">
        <v>142</v>
      </c>
      <c r="D93" s="8" t="s">
        <v>64</v>
      </c>
      <c r="E93" s="7" t="s">
        <v>140</v>
      </c>
      <c r="F93" s="7">
        <v>1</v>
      </c>
      <c r="G93" s="10">
        <f t="shared" si="2"/>
        <v>3908.9978333333333</v>
      </c>
    </row>
    <row r="94" spans="2:7" ht="10.5" x14ac:dyDescent="0.25">
      <c r="B94" s="6">
        <v>44489</v>
      </c>
      <c r="C94" s="12" t="s">
        <v>143</v>
      </c>
      <c r="D94" s="8" t="s">
        <v>64</v>
      </c>
      <c r="E94" s="7" t="s">
        <v>140</v>
      </c>
      <c r="F94" s="7">
        <v>1</v>
      </c>
      <c r="G94" s="10">
        <f t="shared" si="2"/>
        <v>3908.9978333333333</v>
      </c>
    </row>
    <row r="95" spans="2:7" ht="10.5" x14ac:dyDescent="0.25">
      <c r="B95" s="6">
        <v>44489</v>
      </c>
      <c r="C95" s="12" t="s">
        <v>144</v>
      </c>
      <c r="D95" s="8" t="s">
        <v>64</v>
      </c>
      <c r="E95" s="7" t="s">
        <v>140</v>
      </c>
      <c r="F95" s="7">
        <v>1</v>
      </c>
      <c r="G95" s="10">
        <f t="shared" si="2"/>
        <v>3908.9978333333333</v>
      </c>
    </row>
    <row r="96" spans="2:7" ht="10.5" x14ac:dyDescent="0.25">
      <c r="B96" s="6">
        <v>44489</v>
      </c>
      <c r="C96" s="12" t="s">
        <v>145</v>
      </c>
      <c r="D96" s="8" t="s">
        <v>64</v>
      </c>
      <c r="E96" s="7" t="s">
        <v>140</v>
      </c>
      <c r="F96" s="7">
        <v>1</v>
      </c>
      <c r="G96" s="10">
        <f t="shared" si="2"/>
        <v>3908.9978333333333</v>
      </c>
    </row>
    <row r="97" spans="2:7" ht="10.5" x14ac:dyDescent="0.25">
      <c r="B97" s="6">
        <v>44489</v>
      </c>
      <c r="C97" s="12" t="s">
        <v>146</v>
      </c>
      <c r="D97" s="8" t="s">
        <v>64</v>
      </c>
      <c r="E97" s="7" t="s">
        <v>140</v>
      </c>
      <c r="F97" s="7">
        <v>1</v>
      </c>
      <c r="G97" s="10">
        <f t="shared" si="2"/>
        <v>3908.9978333333333</v>
      </c>
    </row>
    <row r="98" spans="2:7" ht="10.5" x14ac:dyDescent="0.25">
      <c r="B98" s="6">
        <v>44509</v>
      </c>
      <c r="C98" s="7">
        <v>6878</v>
      </c>
      <c r="D98" s="8" t="s">
        <v>147</v>
      </c>
      <c r="E98" s="7" t="s">
        <v>148</v>
      </c>
      <c r="F98" s="7">
        <v>1</v>
      </c>
      <c r="G98" s="10">
        <v>49992.61</v>
      </c>
    </row>
    <row r="99" spans="2:7" ht="10.5" x14ac:dyDescent="0.25">
      <c r="B99" s="6">
        <v>44522</v>
      </c>
      <c r="C99" s="7">
        <v>6879</v>
      </c>
      <c r="D99" s="8" t="s">
        <v>149</v>
      </c>
      <c r="E99" s="7" t="s">
        <v>148</v>
      </c>
      <c r="F99" s="7">
        <v>1</v>
      </c>
      <c r="G99" s="10">
        <v>4750</v>
      </c>
    </row>
    <row r="100" spans="2:7" ht="10.5" x14ac:dyDescent="0.25">
      <c r="B100" s="6">
        <v>44540</v>
      </c>
      <c r="C100" s="7">
        <f>C99+1</f>
        <v>6880</v>
      </c>
      <c r="D100" s="8" t="s">
        <v>150</v>
      </c>
      <c r="E100" s="7" t="s">
        <v>35</v>
      </c>
      <c r="F100" s="7">
        <v>1</v>
      </c>
      <c r="G100" s="10">
        <f>37739.7*1.18</f>
        <v>44532.845999999998</v>
      </c>
    </row>
    <row r="101" spans="2:7" ht="10.5" x14ac:dyDescent="0.25">
      <c r="B101" s="6">
        <v>44540</v>
      </c>
      <c r="C101" s="7">
        <f t="shared" ref="C101:C112" si="3">C100+1</f>
        <v>6881</v>
      </c>
      <c r="D101" s="8" t="s">
        <v>150</v>
      </c>
      <c r="E101" s="7" t="s">
        <v>46</v>
      </c>
      <c r="F101" s="7">
        <v>1</v>
      </c>
      <c r="G101" s="10">
        <f>37739.7*1.18</f>
        <v>44532.845999999998</v>
      </c>
    </row>
    <row r="102" spans="2:7" ht="10.5" x14ac:dyDescent="0.25">
      <c r="B102" s="6">
        <v>44540</v>
      </c>
      <c r="C102" s="7">
        <f t="shared" si="3"/>
        <v>6882</v>
      </c>
      <c r="D102" s="8" t="s">
        <v>151</v>
      </c>
      <c r="E102" s="7" t="s">
        <v>152</v>
      </c>
      <c r="F102" s="7">
        <v>1</v>
      </c>
      <c r="G102" s="10">
        <f>43846.24*1.18</f>
        <v>51738.563199999997</v>
      </c>
    </row>
    <row r="103" spans="2:7" ht="10.5" x14ac:dyDescent="0.25">
      <c r="B103" s="6">
        <v>44540</v>
      </c>
      <c r="C103" s="7">
        <f>C102+1</f>
        <v>6883</v>
      </c>
      <c r="D103" s="8" t="s">
        <v>151</v>
      </c>
      <c r="E103" s="7" t="s">
        <v>153</v>
      </c>
      <c r="F103" s="7">
        <v>1</v>
      </c>
      <c r="G103" s="10">
        <f>43846.24*1.18</f>
        <v>51738.563199999997</v>
      </c>
    </row>
    <row r="104" spans="2:7" ht="10.5" x14ac:dyDescent="0.25">
      <c r="B104" s="6">
        <v>44540</v>
      </c>
      <c r="C104" s="7">
        <f t="shared" si="3"/>
        <v>6884</v>
      </c>
      <c r="D104" s="8" t="s">
        <v>154</v>
      </c>
      <c r="E104" s="7" t="s">
        <v>155</v>
      </c>
      <c r="F104" s="7">
        <v>1</v>
      </c>
      <c r="G104" s="10">
        <f>46335.35*1.18</f>
        <v>54675.712999999996</v>
      </c>
    </row>
    <row r="105" spans="2:7" ht="10.5" x14ac:dyDescent="0.25">
      <c r="B105" s="6">
        <v>44540</v>
      </c>
      <c r="C105" s="7">
        <f t="shared" si="3"/>
        <v>6885</v>
      </c>
      <c r="D105" s="8" t="s">
        <v>156</v>
      </c>
      <c r="E105" s="7" t="s">
        <v>157</v>
      </c>
      <c r="F105" s="7">
        <v>1</v>
      </c>
      <c r="G105" s="10">
        <f>53555.35*1.18</f>
        <v>63195.312999999995</v>
      </c>
    </row>
    <row r="106" spans="2:7" ht="10.5" x14ac:dyDescent="0.25">
      <c r="B106" s="6">
        <v>44540</v>
      </c>
      <c r="C106" s="7">
        <f t="shared" si="3"/>
        <v>6886</v>
      </c>
      <c r="D106" s="8" t="s">
        <v>158</v>
      </c>
      <c r="E106" s="7" t="s">
        <v>159</v>
      </c>
      <c r="F106" s="7">
        <v>1</v>
      </c>
      <c r="G106" s="10">
        <v>1904733</v>
      </c>
    </row>
    <row r="107" spans="2:7" ht="10.5" x14ac:dyDescent="0.25">
      <c r="B107" s="6">
        <v>44540</v>
      </c>
      <c r="C107" s="7">
        <f t="shared" si="3"/>
        <v>6887</v>
      </c>
      <c r="D107" s="8" t="s">
        <v>160</v>
      </c>
      <c r="E107" s="7" t="s">
        <v>161</v>
      </c>
      <c r="F107" s="7">
        <v>1</v>
      </c>
      <c r="G107" s="10">
        <v>1904733</v>
      </c>
    </row>
    <row r="108" spans="2:7" ht="10.5" x14ac:dyDescent="0.25">
      <c r="B108" s="6">
        <v>44540</v>
      </c>
      <c r="C108" s="7">
        <f t="shared" si="3"/>
        <v>6888</v>
      </c>
      <c r="D108" s="8" t="s">
        <v>162</v>
      </c>
      <c r="E108" s="7" t="s">
        <v>161</v>
      </c>
      <c r="F108" s="7">
        <v>1</v>
      </c>
      <c r="G108" s="10">
        <v>78132</v>
      </c>
    </row>
    <row r="109" spans="2:7" ht="10.5" x14ac:dyDescent="0.25">
      <c r="B109" s="6">
        <v>44541</v>
      </c>
      <c r="C109" s="7">
        <f t="shared" si="3"/>
        <v>6889</v>
      </c>
      <c r="D109" s="8" t="s">
        <v>163</v>
      </c>
      <c r="E109" s="7" t="s">
        <v>164</v>
      </c>
      <c r="F109" s="7">
        <v>1</v>
      </c>
      <c r="G109" s="10">
        <f>36220*1.16</f>
        <v>42015.199999999997</v>
      </c>
    </row>
    <row r="110" spans="2:7" ht="10.5" x14ac:dyDescent="0.25">
      <c r="B110" s="6">
        <v>44547</v>
      </c>
      <c r="C110" s="7">
        <f t="shared" si="3"/>
        <v>6890</v>
      </c>
      <c r="D110" s="8" t="s">
        <v>11</v>
      </c>
      <c r="E110" s="7" t="s">
        <v>157</v>
      </c>
      <c r="F110" s="7">
        <v>1</v>
      </c>
      <c r="G110" s="10">
        <v>3289</v>
      </c>
    </row>
    <row r="111" spans="2:7" ht="10.5" x14ac:dyDescent="0.25">
      <c r="B111" s="6">
        <v>44547</v>
      </c>
      <c r="C111" s="7">
        <f t="shared" si="3"/>
        <v>6891</v>
      </c>
      <c r="D111" s="8" t="s">
        <v>165</v>
      </c>
      <c r="E111" s="7" t="s">
        <v>166</v>
      </c>
      <c r="F111" s="7">
        <v>1</v>
      </c>
      <c r="G111" s="10">
        <v>13299</v>
      </c>
    </row>
    <row r="112" spans="2:7" x14ac:dyDescent="0.2">
      <c r="B112" s="6">
        <v>44547</v>
      </c>
      <c r="C112" s="7">
        <f t="shared" si="3"/>
        <v>6892</v>
      </c>
      <c r="D112" s="8" t="s">
        <v>167</v>
      </c>
      <c r="E112" s="7" t="s">
        <v>168</v>
      </c>
      <c r="F112" s="7">
        <v>1</v>
      </c>
      <c r="G112" s="10">
        <f>6006.2/2</f>
        <v>3003.1</v>
      </c>
    </row>
    <row r="113" spans="2:7" ht="10.5" x14ac:dyDescent="0.25">
      <c r="B113" s="6">
        <v>44548</v>
      </c>
      <c r="C113" s="7">
        <v>6893</v>
      </c>
      <c r="D113" s="8" t="s">
        <v>169</v>
      </c>
      <c r="E113" s="7" t="s">
        <v>170</v>
      </c>
      <c r="F113" s="7">
        <v>1</v>
      </c>
      <c r="G113" s="10">
        <v>16225</v>
      </c>
    </row>
    <row r="114" spans="2:7" ht="10.5" x14ac:dyDescent="0.25">
      <c r="B114" s="6">
        <v>44548</v>
      </c>
      <c r="C114" s="7">
        <f>C113+1</f>
        <v>6894</v>
      </c>
      <c r="D114" s="8" t="s">
        <v>171</v>
      </c>
      <c r="E114" s="7" t="s">
        <v>170</v>
      </c>
      <c r="F114" s="7">
        <v>1</v>
      </c>
      <c r="G114" s="10">
        <v>8944.4</v>
      </c>
    </row>
    <row r="115" spans="2:7" ht="10.5" x14ac:dyDescent="0.25">
      <c r="B115" s="6">
        <v>44548</v>
      </c>
      <c r="C115" s="7">
        <f t="shared" ref="C115:C147" si="4">C114+1</f>
        <v>6895</v>
      </c>
      <c r="D115" s="8" t="s">
        <v>172</v>
      </c>
      <c r="E115" s="7" t="s">
        <v>173</v>
      </c>
      <c r="F115" s="7">
        <v>1</v>
      </c>
      <c r="G115" s="10">
        <f>92925/5</f>
        <v>18585</v>
      </c>
    </row>
    <row r="116" spans="2:7" ht="10.5" x14ac:dyDescent="0.25">
      <c r="B116" s="6">
        <v>44548</v>
      </c>
      <c r="C116" s="7">
        <f t="shared" si="4"/>
        <v>6896</v>
      </c>
      <c r="D116" s="8" t="s">
        <v>172</v>
      </c>
      <c r="E116" s="7" t="s">
        <v>173</v>
      </c>
      <c r="F116" s="7">
        <v>1</v>
      </c>
      <c r="G116" s="10">
        <f t="shared" ref="G116:G119" si="5">92925/5</f>
        <v>18585</v>
      </c>
    </row>
    <row r="117" spans="2:7" ht="10.5" x14ac:dyDescent="0.25">
      <c r="B117" s="6">
        <v>44548</v>
      </c>
      <c r="C117" s="7">
        <f t="shared" si="4"/>
        <v>6897</v>
      </c>
      <c r="D117" s="8" t="s">
        <v>172</v>
      </c>
      <c r="E117" s="7" t="s">
        <v>173</v>
      </c>
      <c r="F117" s="7">
        <v>1</v>
      </c>
      <c r="G117" s="10">
        <f t="shared" si="5"/>
        <v>18585</v>
      </c>
    </row>
    <row r="118" spans="2:7" ht="10.5" x14ac:dyDescent="0.25">
      <c r="B118" s="6">
        <v>44548</v>
      </c>
      <c r="C118" s="7">
        <f t="shared" si="4"/>
        <v>6898</v>
      </c>
      <c r="D118" s="8" t="s">
        <v>172</v>
      </c>
      <c r="E118" s="7" t="s">
        <v>173</v>
      </c>
      <c r="F118" s="7">
        <v>1</v>
      </c>
      <c r="G118" s="10">
        <f t="shared" si="5"/>
        <v>18585</v>
      </c>
    </row>
    <row r="119" spans="2:7" ht="10.5" x14ac:dyDescent="0.25">
      <c r="B119" s="6">
        <v>44548</v>
      </c>
      <c r="C119" s="7">
        <f t="shared" si="4"/>
        <v>6899</v>
      </c>
      <c r="D119" s="8" t="s">
        <v>172</v>
      </c>
      <c r="E119" s="7" t="s">
        <v>173</v>
      </c>
      <c r="F119" s="7">
        <v>1</v>
      </c>
      <c r="G119" s="10">
        <f t="shared" si="5"/>
        <v>18585</v>
      </c>
    </row>
    <row r="120" spans="2:7" ht="10.5" x14ac:dyDescent="0.25">
      <c r="B120" s="6">
        <v>44548</v>
      </c>
      <c r="C120" s="7">
        <f t="shared" si="4"/>
        <v>6900</v>
      </c>
      <c r="D120" s="8" t="s">
        <v>174</v>
      </c>
      <c r="E120" s="7" t="s">
        <v>173</v>
      </c>
      <c r="F120" s="7">
        <v>1</v>
      </c>
      <c r="G120" s="10">
        <v>10401.700000000001</v>
      </c>
    </row>
    <row r="121" spans="2:7" ht="10.5" x14ac:dyDescent="0.25">
      <c r="B121" s="6">
        <v>44548</v>
      </c>
      <c r="C121" s="7">
        <f t="shared" si="4"/>
        <v>6901</v>
      </c>
      <c r="D121" s="8" t="s">
        <v>175</v>
      </c>
      <c r="E121" s="7" t="s">
        <v>176</v>
      </c>
      <c r="F121" s="7">
        <v>1</v>
      </c>
      <c r="G121" s="10">
        <v>16952.349999999999</v>
      </c>
    </row>
    <row r="122" spans="2:7" x14ac:dyDescent="0.2">
      <c r="B122" s="6">
        <v>44548</v>
      </c>
      <c r="C122" s="7">
        <f t="shared" si="4"/>
        <v>6902</v>
      </c>
      <c r="D122" s="8" t="s">
        <v>177</v>
      </c>
      <c r="E122" s="7" t="s">
        <v>173</v>
      </c>
      <c r="F122" s="7">
        <v>1</v>
      </c>
      <c r="G122" s="10">
        <v>6863.18</v>
      </c>
    </row>
    <row r="123" spans="2:7" ht="10.5" x14ac:dyDescent="0.25">
      <c r="B123" s="6">
        <v>44548</v>
      </c>
      <c r="C123" s="7">
        <f t="shared" si="4"/>
        <v>6903</v>
      </c>
      <c r="D123" s="8" t="s">
        <v>178</v>
      </c>
      <c r="E123" s="7" t="s">
        <v>35</v>
      </c>
      <c r="F123" s="7">
        <v>1</v>
      </c>
      <c r="G123" s="10">
        <f>63163.04/10</f>
        <v>6316.3040000000001</v>
      </c>
    </row>
    <row r="124" spans="2:7" ht="10.5" x14ac:dyDescent="0.25">
      <c r="B124" s="6">
        <v>44548</v>
      </c>
      <c r="C124" s="7">
        <f t="shared" si="4"/>
        <v>6904</v>
      </c>
      <c r="D124" s="8" t="s">
        <v>178</v>
      </c>
      <c r="E124" s="7" t="s">
        <v>195</v>
      </c>
      <c r="F124" s="7">
        <v>1</v>
      </c>
      <c r="G124" s="10">
        <f t="shared" ref="G124:G132" si="6">63163.04/10</f>
        <v>6316.3040000000001</v>
      </c>
    </row>
    <row r="125" spans="2:7" ht="10.5" x14ac:dyDescent="0.25">
      <c r="B125" s="6">
        <v>44548</v>
      </c>
      <c r="C125" s="7">
        <f t="shared" si="4"/>
        <v>6905</v>
      </c>
      <c r="D125" s="8" t="s">
        <v>178</v>
      </c>
      <c r="E125" s="7" t="s">
        <v>179</v>
      </c>
      <c r="F125" s="7">
        <v>1</v>
      </c>
      <c r="G125" s="10">
        <f t="shared" si="6"/>
        <v>6316.3040000000001</v>
      </c>
    </row>
    <row r="126" spans="2:7" ht="10.5" x14ac:dyDescent="0.25">
      <c r="B126" s="6">
        <v>44548</v>
      </c>
      <c r="C126" s="7">
        <f t="shared" si="4"/>
        <v>6906</v>
      </c>
      <c r="D126" s="8" t="s">
        <v>178</v>
      </c>
      <c r="E126" s="7" t="s">
        <v>180</v>
      </c>
      <c r="F126" s="7">
        <v>1</v>
      </c>
      <c r="G126" s="10">
        <f t="shared" si="6"/>
        <v>6316.3040000000001</v>
      </c>
    </row>
    <row r="127" spans="2:7" ht="10.5" x14ac:dyDescent="0.25">
      <c r="B127" s="6">
        <v>44548</v>
      </c>
      <c r="C127" s="7">
        <f t="shared" si="4"/>
        <v>6907</v>
      </c>
      <c r="D127" s="8" t="s">
        <v>178</v>
      </c>
      <c r="E127" s="7" t="s">
        <v>181</v>
      </c>
      <c r="F127" s="7">
        <v>1</v>
      </c>
      <c r="G127" s="10">
        <f t="shared" si="6"/>
        <v>6316.3040000000001</v>
      </c>
    </row>
    <row r="128" spans="2:7" ht="10.5" x14ac:dyDescent="0.25">
      <c r="B128" s="6">
        <v>44548</v>
      </c>
      <c r="C128" s="7">
        <f t="shared" si="4"/>
        <v>6908</v>
      </c>
      <c r="D128" s="8" t="s">
        <v>178</v>
      </c>
      <c r="E128" s="7" t="s">
        <v>173</v>
      </c>
      <c r="F128" s="7">
        <v>1</v>
      </c>
      <c r="G128" s="10">
        <f t="shared" si="6"/>
        <v>6316.3040000000001</v>
      </c>
    </row>
    <row r="129" spans="2:7" ht="10.5" x14ac:dyDescent="0.25">
      <c r="B129" s="6">
        <v>44548</v>
      </c>
      <c r="C129" s="7">
        <f t="shared" si="4"/>
        <v>6909</v>
      </c>
      <c r="D129" s="8" t="s">
        <v>178</v>
      </c>
      <c r="E129" s="7" t="s">
        <v>173</v>
      </c>
      <c r="F129" s="7">
        <v>1</v>
      </c>
      <c r="G129" s="10">
        <f t="shared" si="6"/>
        <v>6316.3040000000001</v>
      </c>
    </row>
    <row r="130" spans="2:7" ht="10.5" x14ac:dyDescent="0.25">
      <c r="B130" s="6">
        <v>44548</v>
      </c>
      <c r="C130" s="7">
        <f t="shared" si="4"/>
        <v>6910</v>
      </c>
      <c r="D130" s="8" t="s">
        <v>178</v>
      </c>
      <c r="E130" s="7" t="s">
        <v>173</v>
      </c>
      <c r="F130" s="7">
        <v>1</v>
      </c>
      <c r="G130" s="10">
        <f t="shared" si="6"/>
        <v>6316.3040000000001</v>
      </c>
    </row>
    <row r="131" spans="2:7" ht="10.5" x14ac:dyDescent="0.25">
      <c r="B131" s="6">
        <v>44548</v>
      </c>
      <c r="C131" s="7">
        <f t="shared" si="4"/>
        <v>6911</v>
      </c>
      <c r="D131" s="8" t="s">
        <v>178</v>
      </c>
      <c r="E131" s="7" t="s">
        <v>173</v>
      </c>
      <c r="F131" s="7">
        <v>1</v>
      </c>
      <c r="G131" s="10">
        <f t="shared" si="6"/>
        <v>6316.3040000000001</v>
      </c>
    </row>
    <row r="132" spans="2:7" ht="10.5" x14ac:dyDescent="0.25">
      <c r="B132" s="6">
        <v>44548</v>
      </c>
      <c r="C132" s="7">
        <f t="shared" si="4"/>
        <v>6912</v>
      </c>
      <c r="D132" s="8" t="s">
        <v>178</v>
      </c>
      <c r="E132" s="7" t="s">
        <v>173</v>
      </c>
      <c r="F132" s="7">
        <v>1</v>
      </c>
      <c r="G132" s="10">
        <f t="shared" si="6"/>
        <v>6316.3040000000001</v>
      </c>
    </row>
    <row r="133" spans="2:7" ht="10.5" x14ac:dyDescent="0.25">
      <c r="B133" s="6">
        <v>44548</v>
      </c>
      <c r="C133" s="7">
        <f t="shared" si="4"/>
        <v>6913</v>
      </c>
      <c r="D133" s="8" t="s">
        <v>182</v>
      </c>
      <c r="E133" s="7" t="s">
        <v>183</v>
      </c>
      <c r="F133" s="7">
        <v>1</v>
      </c>
      <c r="G133" s="10">
        <f>22185.89/2</f>
        <v>11092.945</v>
      </c>
    </row>
    <row r="134" spans="2:7" ht="10.5" x14ac:dyDescent="0.25">
      <c r="B134" s="6">
        <v>44548</v>
      </c>
      <c r="C134" s="7">
        <f t="shared" si="4"/>
        <v>6914</v>
      </c>
      <c r="D134" s="8" t="s">
        <v>182</v>
      </c>
      <c r="E134" s="7" t="s">
        <v>184</v>
      </c>
      <c r="F134" s="7">
        <v>1</v>
      </c>
      <c r="G134" s="10">
        <f>22185.89/2</f>
        <v>11092.945</v>
      </c>
    </row>
    <row r="135" spans="2:7" x14ac:dyDescent="0.2">
      <c r="B135" s="6">
        <v>44548</v>
      </c>
      <c r="C135" s="7">
        <f t="shared" si="4"/>
        <v>6915</v>
      </c>
      <c r="D135" s="8" t="s">
        <v>185</v>
      </c>
      <c r="E135" s="7" t="s">
        <v>173</v>
      </c>
      <c r="F135" s="7">
        <v>1</v>
      </c>
      <c r="G135" s="10">
        <v>10379.280000000001</v>
      </c>
    </row>
    <row r="136" spans="2:7" ht="10.5" x14ac:dyDescent="0.25">
      <c r="B136" s="6">
        <v>44548</v>
      </c>
      <c r="C136" s="7">
        <f t="shared" si="4"/>
        <v>6916</v>
      </c>
      <c r="D136" s="8" t="s">
        <v>186</v>
      </c>
      <c r="E136" s="7" t="s">
        <v>187</v>
      </c>
      <c r="F136" s="7">
        <v>1</v>
      </c>
      <c r="G136" s="10">
        <f>270706.22/7</f>
        <v>38672.317142857137</v>
      </c>
    </row>
    <row r="137" spans="2:7" ht="10.5" x14ac:dyDescent="0.25">
      <c r="B137" s="6">
        <v>44548</v>
      </c>
      <c r="C137" s="7">
        <f t="shared" si="4"/>
        <v>6917</v>
      </c>
      <c r="D137" s="8" t="s">
        <v>186</v>
      </c>
      <c r="E137" s="7" t="s">
        <v>187</v>
      </c>
      <c r="F137" s="7">
        <v>1</v>
      </c>
      <c r="G137" s="10">
        <f t="shared" ref="G137:G142" si="7">270706.22/7</f>
        <v>38672.317142857137</v>
      </c>
    </row>
    <row r="138" spans="2:7" ht="10.5" x14ac:dyDescent="0.25">
      <c r="B138" s="6">
        <v>44548</v>
      </c>
      <c r="C138" s="7">
        <f t="shared" si="4"/>
        <v>6918</v>
      </c>
      <c r="D138" s="8" t="s">
        <v>186</v>
      </c>
      <c r="E138" s="7" t="s">
        <v>187</v>
      </c>
      <c r="F138" s="7">
        <v>1</v>
      </c>
      <c r="G138" s="10">
        <f t="shared" si="7"/>
        <v>38672.317142857137</v>
      </c>
    </row>
    <row r="139" spans="2:7" ht="10.5" x14ac:dyDescent="0.25">
      <c r="B139" s="6">
        <v>44548</v>
      </c>
      <c r="C139" s="7">
        <f t="shared" si="4"/>
        <v>6919</v>
      </c>
      <c r="D139" s="8" t="s">
        <v>186</v>
      </c>
      <c r="E139" s="7" t="s">
        <v>187</v>
      </c>
      <c r="F139" s="7">
        <v>1</v>
      </c>
      <c r="G139" s="10">
        <f t="shared" si="7"/>
        <v>38672.317142857137</v>
      </c>
    </row>
    <row r="140" spans="2:7" ht="10.5" x14ac:dyDescent="0.25">
      <c r="B140" s="6">
        <v>44548</v>
      </c>
      <c r="C140" s="7">
        <f t="shared" si="4"/>
        <v>6920</v>
      </c>
      <c r="D140" s="8" t="s">
        <v>186</v>
      </c>
      <c r="E140" s="7" t="s">
        <v>187</v>
      </c>
      <c r="F140" s="7">
        <v>1</v>
      </c>
      <c r="G140" s="10">
        <f t="shared" si="7"/>
        <v>38672.317142857137</v>
      </c>
    </row>
    <row r="141" spans="2:7" ht="10.5" x14ac:dyDescent="0.25">
      <c r="B141" s="6">
        <v>44548</v>
      </c>
      <c r="C141" s="7">
        <f t="shared" si="4"/>
        <v>6921</v>
      </c>
      <c r="D141" s="8" t="s">
        <v>186</v>
      </c>
      <c r="E141" s="7" t="s">
        <v>187</v>
      </c>
      <c r="F141" s="7">
        <v>1</v>
      </c>
      <c r="G141" s="10">
        <f t="shared" si="7"/>
        <v>38672.317142857137</v>
      </c>
    </row>
    <row r="142" spans="2:7" ht="10.5" x14ac:dyDescent="0.25">
      <c r="B142" s="6">
        <v>44548</v>
      </c>
      <c r="C142" s="7">
        <f t="shared" si="4"/>
        <v>6922</v>
      </c>
      <c r="D142" s="8" t="s">
        <v>186</v>
      </c>
      <c r="E142" s="7" t="s">
        <v>187</v>
      </c>
      <c r="F142" s="7">
        <v>1</v>
      </c>
      <c r="G142" s="10">
        <f t="shared" si="7"/>
        <v>38672.317142857137</v>
      </c>
    </row>
    <row r="143" spans="2:7" ht="10.5" x14ac:dyDescent="0.25">
      <c r="B143" s="6">
        <v>44548</v>
      </c>
      <c r="C143" s="7">
        <f t="shared" si="4"/>
        <v>6923</v>
      </c>
      <c r="D143" s="8" t="s">
        <v>186</v>
      </c>
      <c r="E143" s="7" t="s">
        <v>187</v>
      </c>
      <c r="F143" s="7">
        <v>1</v>
      </c>
      <c r="G143" s="10">
        <v>42248.87</v>
      </c>
    </row>
    <row r="144" spans="2:7" ht="10.5" x14ac:dyDescent="0.25">
      <c r="B144" s="6">
        <v>44548</v>
      </c>
      <c r="C144" s="7">
        <f t="shared" si="4"/>
        <v>6924</v>
      </c>
      <c r="D144" s="8" t="s">
        <v>186</v>
      </c>
      <c r="E144" s="7" t="s">
        <v>188</v>
      </c>
      <c r="F144" s="7">
        <v>1</v>
      </c>
      <c r="G144" s="10">
        <f>108661.47/3</f>
        <v>36220.49</v>
      </c>
    </row>
    <row r="145" spans="2:7" ht="10.5" x14ac:dyDescent="0.25">
      <c r="B145" s="6">
        <v>44548</v>
      </c>
      <c r="C145" s="7">
        <f t="shared" si="4"/>
        <v>6925</v>
      </c>
      <c r="D145" s="8" t="s">
        <v>186</v>
      </c>
      <c r="E145" s="7" t="s">
        <v>188</v>
      </c>
      <c r="F145" s="7">
        <v>1</v>
      </c>
      <c r="G145" s="10">
        <f>108661.47/3</f>
        <v>36220.49</v>
      </c>
    </row>
    <row r="146" spans="2:7" ht="10.5" x14ac:dyDescent="0.25">
      <c r="B146" s="6">
        <v>44548</v>
      </c>
      <c r="C146" s="7">
        <f t="shared" si="4"/>
        <v>6926</v>
      </c>
      <c r="D146" s="8" t="s">
        <v>186</v>
      </c>
      <c r="E146" s="7" t="s">
        <v>188</v>
      </c>
      <c r="F146" s="7">
        <v>1</v>
      </c>
      <c r="G146" s="10">
        <f>108661.47/3</f>
        <v>36220.49</v>
      </c>
    </row>
    <row r="147" spans="2:7" ht="10.5" x14ac:dyDescent="0.25">
      <c r="B147" s="6">
        <v>44548</v>
      </c>
      <c r="C147" s="7">
        <f t="shared" si="4"/>
        <v>6927</v>
      </c>
      <c r="D147" s="8" t="s">
        <v>186</v>
      </c>
      <c r="E147" s="7" t="s">
        <v>188</v>
      </c>
      <c r="F147" s="7">
        <v>1</v>
      </c>
      <c r="G147" s="10">
        <v>35955.54</v>
      </c>
    </row>
    <row r="148" spans="2:7" ht="10.5" x14ac:dyDescent="0.25">
      <c r="B148" s="6">
        <v>44548</v>
      </c>
      <c r="C148" s="7">
        <v>6929</v>
      </c>
      <c r="D148" s="8" t="s">
        <v>189</v>
      </c>
      <c r="E148" s="7" t="s">
        <v>35</v>
      </c>
      <c r="F148" s="7">
        <v>1</v>
      </c>
      <c r="G148" s="10">
        <f>30682.36</f>
        <v>30682.36</v>
      </c>
    </row>
    <row r="149" spans="2:7" ht="10.5" x14ac:dyDescent="0.25">
      <c r="B149" s="6">
        <v>44548</v>
      </c>
      <c r="C149" s="7">
        <f t="shared" ref="C149:C154" si="8">C148+1</f>
        <v>6930</v>
      </c>
      <c r="D149" s="8" t="s">
        <v>189</v>
      </c>
      <c r="E149" s="7" t="s">
        <v>46</v>
      </c>
      <c r="F149" s="7">
        <v>1</v>
      </c>
      <c r="G149" s="10">
        <v>30682.36</v>
      </c>
    </row>
    <row r="150" spans="2:7" ht="10.5" x14ac:dyDescent="0.25">
      <c r="B150" s="6">
        <v>44548</v>
      </c>
      <c r="C150" s="7">
        <f t="shared" si="8"/>
        <v>6931</v>
      </c>
      <c r="D150" s="8" t="s">
        <v>190</v>
      </c>
      <c r="E150" s="7" t="s">
        <v>27</v>
      </c>
      <c r="F150" s="7">
        <v>1</v>
      </c>
      <c r="G150" s="10">
        <v>13023.66</v>
      </c>
    </row>
    <row r="151" spans="2:7" x14ac:dyDescent="0.2">
      <c r="B151" s="6">
        <v>44548</v>
      </c>
      <c r="C151" s="7">
        <f t="shared" si="8"/>
        <v>6932</v>
      </c>
      <c r="D151" s="8" t="s">
        <v>167</v>
      </c>
      <c r="E151" s="7" t="s">
        <v>168</v>
      </c>
      <c r="F151" s="7">
        <v>1</v>
      </c>
      <c r="G151" s="10">
        <f>6006.2/2</f>
        <v>3003.1</v>
      </c>
    </row>
    <row r="152" spans="2:7" ht="10.5" x14ac:dyDescent="0.25">
      <c r="B152" s="6">
        <v>44548</v>
      </c>
      <c r="C152" s="7">
        <f t="shared" si="8"/>
        <v>6933</v>
      </c>
      <c r="D152" s="8" t="s">
        <v>191</v>
      </c>
      <c r="E152" s="7" t="s">
        <v>187</v>
      </c>
      <c r="F152" s="7">
        <v>1</v>
      </c>
      <c r="G152" s="10">
        <f>21276.42/3</f>
        <v>7092.1399999999994</v>
      </c>
    </row>
    <row r="153" spans="2:7" ht="10.5" x14ac:dyDescent="0.25">
      <c r="B153" s="6">
        <v>44548</v>
      </c>
      <c r="C153" s="7">
        <f>C152+1</f>
        <v>6934</v>
      </c>
      <c r="D153" s="8" t="s">
        <v>191</v>
      </c>
      <c r="E153" s="7" t="s">
        <v>41</v>
      </c>
      <c r="F153" s="7">
        <v>1</v>
      </c>
      <c r="G153" s="10">
        <f t="shared" ref="G153:G154" si="9">21276.42/3</f>
        <v>7092.1399999999994</v>
      </c>
    </row>
    <row r="154" spans="2:7" ht="10.5" x14ac:dyDescent="0.25">
      <c r="B154" s="6">
        <v>44548</v>
      </c>
      <c r="C154" s="7">
        <f t="shared" si="8"/>
        <v>6935</v>
      </c>
      <c r="D154" s="8" t="s">
        <v>191</v>
      </c>
      <c r="E154" s="7" t="s">
        <v>46</v>
      </c>
      <c r="F154" s="7">
        <v>1</v>
      </c>
      <c r="G154" s="10">
        <f t="shared" si="9"/>
        <v>7092.1399999999994</v>
      </c>
    </row>
    <row r="155" spans="2:7" ht="10.5" x14ac:dyDescent="0.25">
      <c r="B155" s="13"/>
      <c r="C155" s="13"/>
      <c r="D155" s="13"/>
      <c r="E155" s="14" t="s">
        <v>192</v>
      </c>
      <c r="F155" s="13"/>
      <c r="G155" s="15">
        <f>SUM(G7:G154)</f>
        <v>5894730.0689999964</v>
      </c>
    </row>
    <row r="162" spans="4:4" ht="15" x14ac:dyDescent="0.25">
      <c r="D162" s="1" t="s">
        <v>194</v>
      </c>
    </row>
    <row r="163" spans="4:4" x14ac:dyDescent="0.2">
      <c r="D163" s="16" t="s">
        <v>193</v>
      </c>
    </row>
  </sheetData>
  <mergeCells count="3">
    <mergeCell ref="B2:G2"/>
    <mergeCell ref="B3:G3"/>
    <mergeCell ref="B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Rosario Mercedes</dc:creator>
  <cp:lastModifiedBy>Nahomy Willmore</cp:lastModifiedBy>
  <cp:lastPrinted>2022-01-11T20:06:14Z</cp:lastPrinted>
  <dcterms:created xsi:type="dcterms:W3CDTF">2022-01-11T19:52:02Z</dcterms:created>
  <dcterms:modified xsi:type="dcterms:W3CDTF">2022-01-12T12:37:57Z</dcterms:modified>
</cp:coreProperties>
</file>