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ACC 2024" sheetId="7" r:id="rId1"/>
    <sheet name="PACC por cuentas Objetales" sheetId="9" r:id="rId2"/>
    <sheet name="PACC 2024 trabajado" sheetId="11" r:id="rId3"/>
    <sheet name="PACC por Trimestre" sheetId="10" r:id="rId4"/>
    <sheet name="PROCESOS MIPYMES " sheetId="12" r:id="rId5"/>
  </sheets>
  <externalReferences>
    <externalReference r:id="rId6"/>
    <externalReference r:id="rId7"/>
  </externalReferences>
  <definedNames>
    <definedName name="_xlnm._FilterDatabase" localSheetId="2" hidden="1">'PACC 2024 trabajado'!$A$7:$S$307</definedName>
    <definedName name="_xlnm.Print_Area" localSheetId="0">'PACC 2024'!$A$1:$N$272</definedName>
    <definedName name="_xlnm.Print_Area" localSheetId="2">'PACC 2024 trabajado'!$A$1:$R$312</definedName>
    <definedName name="_xlnm.Print_Area" localSheetId="3">'PACC por Trimestre'!$A$1:$H$47</definedName>
    <definedName name="UNSPSCCode">[1]UNSPSC!$A$1:$A$18298</definedName>
    <definedName name="UNSPSCDes">[1]UNSPSC!$B$1:$B$18298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2" l="1"/>
  <c r="C16" i="12"/>
  <c r="F12" i="12"/>
  <c r="E12" i="12"/>
  <c r="D12" i="12"/>
  <c r="C12" i="12"/>
  <c r="B12" i="12"/>
  <c r="F11" i="12"/>
  <c r="E11" i="12"/>
  <c r="D11" i="12"/>
  <c r="C11" i="12"/>
  <c r="B11" i="12"/>
  <c r="F10" i="12"/>
  <c r="E10" i="12"/>
  <c r="D10" i="12"/>
  <c r="C10" i="12"/>
  <c r="F9" i="12"/>
  <c r="E9" i="12"/>
  <c r="D9" i="12"/>
  <c r="C9" i="12"/>
  <c r="F8" i="12"/>
  <c r="E8" i="12"/>
  <c r="D8" i="12"/>
  <c r="C8" i="12"/>
  <c r="F7" i="12"/>
  <c r="E7" i="12"/>
  <c r="D7" i="12"/>
  <c r="C7" i="12"/>
  <c r="F6" i="12"/>
  <c r="E6" i="12"/>
  <c r="D6" i="12"/>
  <c r="C6" i="12"/>
  <c r="H8" i="10"/>
  <c r="H7" i="10"/>
  <c r="H6" i="10"/>
  <c r="G44" i="10"/>
  <c r="H35" i="10"/>
  <c r="H30" i="10"/>
  <c r="H10" i="10"/>
  <c r="H9" i="10"/>
  <c r="D13" i="12" l="1"/>
  <c r="G11" i="12"/>
  <c r="H11" i="12" s="1"/>
  <c r="E13" i="12"/>
  <c r="C13" i="12"/>
  <c r="G12" i="12"/>
  <c r="H12" i="12" s="1"/>
  <c r="F13" i="12"/>
  <c r="G6" i="12"/>
  <c r="H6" i="12" s="1"/>
  <c r="G7" i="12"/>
  <c r="H7" i="12" s="1"/>
  <c r="G8" i="12"/>
  <c r="H8" i="12" s="1"/>
  <c r="G9" i="12"/>
  <c r="H9" i="12" s="1"/>
  <c r="G10" i="12"/>
  <c r="H10" i="12" s="1"/>
  <c r="H44" i="10"/>
  <c r="C49" i="10" s="1"/>
  <c r="C46" i="10"/>
  <c r="F44" i="10"/>
  <c r="E44" i="10"/>
  <c r="D44" i="10"/>
  <c r="C44" i="10"/>
  <c r="G22" i="10"/>
  <c r="G23" i="10"/>
  <c r="G24" i="10"/>
  <c r="G25" i="10"/>
  <c r="F24" i="10"/>
  <c r="E24" i="10"/>
  <c r="D24" i="10"/>
  <c r="C24" i="10"/>
  <c r="B24" i="10"/>
  <c r="F15" i="10"/>
  <c r="E15" i="10"/>
  <c r="D15" i="10"/>
  <c r="C15" i="10"/>
  <c r="G15" i="10" s="1"/>
  <c r="B15" i="10"/>
  <c r="R311" i="11"/>
  <c r="F25" i="10"/>
  <c r="E25" i="10"/>
  <c r="D25" i="10"/>
  <c r="C25" i="10"/>
  <c r="C14" i="10"/>
  <c r="E11" i="10"/>
  <c r="F42" i="10"/>
  <c r="E42" i="10"/>
  <c r="D42" i="10"/>
  <c r="C42" i="10"/>
  <c r="B42" i="10"/>
  <c r="F41" i="10"/>
  <c r="E41" i="10"/>
  <c r="D41" i="10"/>
  <c r="C41" i="10"/>
  <c r="G41" i="10" s="1"/>
  <c r="B41" i="10"/>
  <c r="F40" i="10"/>
  <c r="E40" i="10"/>
  <c r="D40" i="10"/>
  <c r="C40" i="10"/>
  <c r="B40" i="10"/>
  <c r="F39" i="10"/>
  <c r="E39" i="10"/>
  <c r="D39" i="10"/>
  <c r="C39" i="10"/>
  <c r="B39" i="10"/>
  <c r="F38" i="10"/>
  <c r="E38" i="10"/>
  <c r="D38" i="10"/>
  <c r="C38" i="10"/>
  <c r="B38" i="10"/>
  <c r="F37" i="10"/>
  <c r="E37" i="10"/>
  <c r="D37" i="10"/>
  <c r="C37" i="10"/>
  <c r="G37" i="10" s="1"/>
  <c r="B37" i="10"/>
  <c r="E36" i="10"/>
  <c r="F36" i="10"/>
  <c r="D36" i="10"/>
  <c r="C36" i="10"/>
  <c r="B36" i="10"/>
  <c r="F35" i="10"/>
  <c r="E35" i="10"/>
  <c r="D35" i="10"/>
  <c r="C35" i="10"/>
  <c r="B35" i="10"/>
  <c r="F34" i="10"/>
  <c r="E34" i="10"/>
  <c r="D34" i="10"/>
  <c r="C34" i="10"/>
  <c r="B34" i="10"/>
  <c r="F33" i="10"/>
  <c r="E33" i="10"/>
  <c r="D33" i="10"/>
  <c r="C33" i="10"/>
  <c r="B33" i="10"/>
  <c r="F32" i="10"/>
  <c r="E32" i="10"/>
  <c r="D32" i="10"/>
  <c r="C32" i="10"/>
  <c r="B32" i="10"/>
  <c r="F31" i="10"/>
  <c r="E31" i="10"/>
  <c r="D31" i="10"/>
  <c r="C31" i="10"/>
  <c r="B31" i="10"/>
  <c r="F30" i="10"/>
  <c r="E30" i="10"/>
  <c r="D30" i="10"/>
  <c r="C30" i="10"/>
  <c r="B30" i="10"/>
  <c r="F29" i="10"/>
  <c r="E29" i="10"/>
  <c r="D29" i="10"/>
  <c r="C29" i="10"/>
  <c r="B29" i="10"/>
  <c r="F28" i="10"/>
  <c r="E28" i="10"/>
  <c r="D28" i="10"/>
  <c r="C28" i="10"/>
  <c r="B28" i="10"/>
  <c r="F27" i="10"/>
  <c r="E27" i="10"/>
  <c r="D27" i="10"/>
  <c r="C27" i="10"/>
  <c r="B27" i="10"/>
  <c r="F26" i="10"/>
  <c r="H13" i="12" l="1"/>
  <c r="G13" i="12"/>
  <c r="G27" i="10"/>
  <c r="G28" i="10"/>
  <c r="G31" i="10"/>
  <c r="G32" i="10"/>
  <c r="G35" i="10"/>
  <c r="G36" i="10"/>
  <c r="G39" i="10"/>
  <c r="G40" i="10"/>
  <c r="G29" i="10"/>
  <c r="G33" i="10"/>
  <c r="G30" i="10"/>
  <c r="G34" i="10"/>
  <c r="G38" i="10"/>
  <c r="G42" i="10"/>
  <c r="E26" i="10" l="1"/>
  <c r="D26" i="10"/>
  <c r="C26" i="10"/>
  <c r="G26" i="10" s="1"/>
  <c r="B26" i="10"/>
  <c r="B25" i="10"/>
  <c r="F23" i="10"/>
  <c r="E23" i="10"/>
  <c r="D23" i="10"/>
  <c r="C23" i="10"/>
  <c r="B23" i="10"/>
  <c r="F22" i="10"/>
  <c r="E22" i="10"/>
  <c r="D22" i="10"/>
  <c r="C22" i="10"/>
  <c r="B22" i="10"/>
  <c r="F21" i="10"/>
  <c r="E21" i="10"/>
  <c r="D21" i="10"/>
  <c r="C21" i="10"/>
  <c r="G21" i="10" s="1"/>
  <c r="B21" i="10"/>
  <c r="F20" i="10"/>
  <c r="E20" i="10"/>
  <c r="D20" i="10"/>
  <c r="C20" i="10"/>
  <c r="B20" i="10"/>
  <c r="F19" i="10"/>
  <c r="E19" i="10"/>
  <c r="D19" i="10"/>
  <c r="C19" i="10"/>
  <c r="B19" i="10"/>
  <c r="F18" i="10"/>
  <c r="E18" i="10"/>
  <c r="D18" i="10"/>
  <c r="C18" i="10"/>
  <c r="B18" i="10"/>
  <c r="F17" i="10"/>
  <c r="E17" i="10"/>
  <c r="D17" i="10"/>
  <c r="C17" i="10"/>
  <c r="G17" i="10" s="1"/>
  <c r="B17" i="10"/>
  <c r="F16" i="10"/>
  <c r="E16" i="10"/>
  <c r="D16" i="10"/>
  <c r="C16" i="10"/>
  <c r="B16" i="10"/>
  <c r="F14" i="10"/>
  <c r="E14" i="10"/>
  <c r="D14" i="10"/>
  <c r="B14" i="10"/>
  <c r="F13" i="10"/>
  <c r="E13" i="10"/>
  <c r="D13" i="10"/>
  <c r="C13" i="10"/>
  <c r="B13" i="10"/>
  <c r="F12" i="10"/>
  <c r="E12" i="10"/>
  <c r="D12" i="10"/>
  <c r="C12" i="10"/>
  <c r="B12" i="10"/>
  <c r="F10" i="10"/>
  <c r="F11" i="10"/>
  <c r="D11" i="10"/>
  <c r="C11" i="10"/>
  <c r="G11" i="10" s="1"/>
  <c r="E10" i="10"/>
  <c r="D10" i="10"/>
  <c r="C10" i="10"/>
  <c r="G10" i="10" s="1"/>
  <c r="F9" i="10"/>
  <c r="E9" i="10"/>
  <c r="D9" i="10"/>
  <c r="C9" i="10"/>
  <c r="F8" i="10"/>
  <c r="E8" i="10"/>
  <c r="D8" i="10"/>
  <c r="C8" i="10"/>
  <c r="F7" i="10"/>
  <c r="E7" i="10"/>
  <c r="D7" i="10"/>
  <c r="C7" i="10"/>
  <c r="F6" i="10"/>
  <c r="E6" i="10"/>
  <c r="D6" i="10"/>
  <c r="C6" i="10"/>
  <c r="R307" i="11"/>
  <c r="Q309" i="11"/>
  <c r="Q308" i="11"/>
  <c r="N308" i="11"/>
  <c r="N309" i="11" s="1"/>
  <c r="L307" i="11"/>
  <c r="L309" i="11" s="1"/>
  <c r="H302" i="11"/>
  <c r="O44" i="11"/>
  <c r="Q44" i="11"/>
  <c r="M41" i="7"/>
  <c r="R302" i="11"/>
  <c r="Q303" i="11"/>
  <c r="Q302" i="11"/>
  <c r="N303" i="11"/>
  <c r="N304" i="11" s="1"/>
  <c r="Q304" i="11" s="1"/>
  <c r="H304" i="11"/>
  <c r="L295" i="11"/>
  <c r="O295" i="11"/>
  <c r="L296" i="11"/>
  <c r="L297" i="11"/>
  <c r="L298" i="11"/>
  <c r="L287" i="11"/>
  <c r="N292" i="11"/>
  <c r="Q292" i="11" s="1"/>
  <c r="O291" i="11"/>
  <c r="N291" i="11"/>
  <c r="L288" i="11"/>
  <c r="Q288" i="11" s="1"/>
  <c r="L277" i="11"/>
  <c r="L279" i="11" s="1"/>
  <c r="O282" i="11"/>
  <c r="H283" i="11"/>
  <c r="H282" i="11"/>
  <c r="H284" i="11" s="1"/>
  <c r="Q284" i="11" s="1"/>
  <c r="H272" i="11"/>
  <c r="O277" i="11"/>
  <c r="N278" i="11"/>
  <c r="N279" i="11" s="1"/>
  <c r="L270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59" i="11"/>
  <c r="L265" i="11"/>
  <c r="L259" i="11"/>
  <c r="L260" i="11"/>
  <c r="L261" i="11"/>
  <c r="L262" i="11"/>
  <c r="L263" i="11"/>
  <c r="L264" i="11"/>
  <c r="L266" i="11"/>
  <c r="L267" i="11"/>
  <c r="L268" i="11"/>
  <c r="L269" i="11"/>
  <c r="L271" i="11"/>
  <c r="L272" i="11"/>
  <c r="L273" i="11"/>
  <c r="H262" i="11"/>
  <c r="H260" i="11"/>
  <c r="H261" i="11"/>
  <c r="H263" i="11"/>
  <c r="H264" i="11"/>
  <c r="H265" i="11"/>
  <c r="H266" i="11"/>
  <c r="H267" i="11"/>
  <c r="H268" i="11"/>
  <c r="H269" i="11"/>
  <c r="H270" i="11"/>
  <c r="H271" i="11"/>
  <c r="H273" i="11"/>
  <c r="H259" i="11"/>
  <c r="J254" i="11"/>
  <c r="O254" i="11"/>
  <c r="J255" i="11"/>
  <c r="J236" i="11"/>
  <c r="J237" i="11" s="1"/>
  <c r="Q237" i="11" s="1"/>
  <c r="O247" i="11"/>
  <c r="O248" i="11"/>
  <c r="O249" i="11"/>
  <c r="O250" i="11"/>
  <c r="L248" i="11"/>
  <c r="L249" i="11"/>
  <c r="L250" i="11"/>
  <c r="L247" i="11"/>
  <c r="L240" i="11"/>
  <c r="O241" i="11"/>
  <c r="O242" i="11"/>
  <c r="O243" i="11"/>
  <c r="O240" i="11"/>
  <c r="L241" i="11"/>
  <c r="L242" i="11"/>
  <c r="L243" i="11"/>
  <c r="L230" i="11"/>
  <c r="O236" i="11"/>
  <c r="J226" i="11"/>
  <c r="L231" i="11"/>
  <c r="L232" i="11"/>
  <c r="H230" i="11"/>
  <c r="H231" i="11"/>
  <c r="H232" i="11"/>
  <c r="H221" i="11"/>
  <c r="O226" i="11"/>
  <c r="J227" i="11"/>
  <c r="Q227" i="11" s="1"/>
  <c r="J220" i="11"/>
  <c r="O218" i="11"/>
  <c r="N219" i="11"/>
  <c r="N220" i="11"/>
  <c r="N221" i="11"/>
  <c r="N222" i="11"/>
  <c r="N218" i="11"/>
  <c r="L219" i="11"/>
  <c r="L220" i="11"/>
  <c r="L221" i="11"/>
  <c r="L222" i="11"/>
  <c r="L218" i="11"/>
  <c r="J218" i="11"/>
  <c r="J219" i="11"/>
  <c r="J221" i="11"/>
  <c r="J222" i="11"/>
  <c r="H218" i="11"/>
  <c r="H219" i="11"/>
  <c r="H220" i="11"/>
  <c r="H222" i="11"/>
  <c r="H208" i="11"/>
  <c r="O208" i="11"/>
  <c r="O214" i="11"/>
  <c r="J214" i="11"/>
  <c r="J215" i="11" s="1"/>
  <c r="Q215" i="11" s="1"/>
  <c r="O209" i="11"/>
  <c r="O210" i="11"/>
  <c r="L209" i="11"/>
  <c r="L208" i="11"/>
  <c r="J210" i="11"/>
  <c r="J211" i="11" s="1"/>
  <c r="H209" i="11"/>
  <c r="H204" i="11"/>
  <c r="O198" i="11"/>
  <c r="L199" i="11"/>
  <c r="L200" i="11"/>
  <c r="L201" i="11"/>
  <c r="L202" i="11"/>
  <c r="L203" i="11"/>
  <c r="L204" i="11"/>
  <c r="L198" i="11"/>
  <c r="H199" i="11"/>
  <c r="H200" i="11"/>
  <c r="H201" i="11"/>
  <c r="H202" i="11"/>
  <c r="H203" i="11"/>
  <c r="H198" i="11"/>
  <c r="H193" i="11"/>
  <c r="O194" i="11"/>
  <c r="O193" i="11"/>
  <c r="H194" i="11"/>
  <c r="L194" i="11"/>
  <c r="L193" i="11"/>
  <c r="J183" i="11"/>
  <c r="J190" i="11"/>
  <c r="Q190" i="11" s="1"/>
  <c r="O189" i="11"/>
  <c r="J189" i="11"/>
  <c r="J181" i="11"/>
  <c r="O182" i="11"/>
  <c r="O183" i="11"/>
  <c r="O184" i="11"/>
  <c r="O185" i="11"/>
  <c r="O181" i="11"/>
  <c r="L185" i="11"/>
  <c r="L186" i="11" s="1"/>
  <c r="J185" i="11"/>
  <c r="J184" i="11"/>
  <c r="J182" i="11"/>
  <c r="O177" i="11"/>
  <c r="O176" i="11"/>
  <c r="H177" i="11"/>
  <c r="H176" i="11"/>
  <c r="J171" i="11"/>
  <c r="J173" i="11" s="1"/>
  <c r="N172" i="11"/>
  <c r="N173" i="11" s="1"/>
  <c r="Q172" i="11"/>
  <c r="Q171" i="11"/>
  <c r="O172" i="11"/>
  <c r="O171" i="11"/>
  <c r="J167" i="11"/>
  <c r="J168" i="11" s="1"/>
  <c r="Q168" i="11" s="1"/>
  <c r="O167" i="11"/>
  <c r="O163" i="11"/>
  <c r="O162" i="11"/>
  <c r="J163" i="11"/>
  <c r="J164" i="11" s="1"/>
  <c r="Q164" i="11" s="1"/>
  <c r="J162" i="11"/>
  <c r="H151" i="11"/>
  <c r="O157" i="11"/>
  <c r="O158" i="11"/>
  <c r="O156" i="11"/>
  <c r="N159" i="11"/>
  <c r="N157" i="11"/>
  <c r="L158" i="11"/>
  <c r="L159" i="11" s="1"/>
  <c r="H156" i="11"/>
  <c r="H159" i="11" s="1"/>
  <c r="H152" i="11"/>
  <c r="O152" i="11"/>
  <c r="O151" i="11"/>
  <c r="J152" i="11"/>
  <c r="N152" i="11"/>
  <c r="N151" i="11"/>
  <c r="L152" i="11"/>
  <c r="L151" i="11"/>
  <c r="J151" i="11"/>
  <c r="J147" i="11"/>
  <c r="J148" i="11" s="1"/>
  <c r="Q148" i="11" s="1"/>
  <c r="O147" i="11"/>
  <c r="J138" i="11"/>
  <c r="O143" i="11"/>
  <c r="O142" i="11"/>
  <c r="L143" i="11"/>
  <c r="L142" i="11"/>
  <c r="H143" i="11"/>
  <c r="H142" i="11"/>
  <c r="H132" i="11"/>
  <c r="O138" i="11"/>
  <c r="O137" i="11"/>
  <c r="J137" i="11"/>
  <c r="J133" i="11"/>
  <c r="O133" i="11"/>
  <c r="O132" i="11"/>
  <c r="J132" i="11"/>
  <c r="L132" i="11"/>
  <c r="L134" i="11" s="1"/>
  <c r="N133" i="11"/>
  <c r="N132" i="11"/>
  <c r="N134" i="11" s="1"/>
  <c r="L133" i="11"/>
  <c r="H133" i="11"/>
  <c r="H134" i="11" s="1"/>
  <c r="H128" i="11"/>
  <c r="H129" i="11" s="1"/>
  <c r="Q129" i="11" s="1"/>
  <c r="O128" i="11"/>
  <c r="L128" i="11"/>
  <c r="L129" i="11" s="1"/>
  <c r="H120" i="11"/>
  <c r="O11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92" i="11"/>
  <c r="H10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92" i="11"/>
  <c r="Q92" i="11" s="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27" i="11"/>
  <c r="O22" i="11"/>
  <c r="O23" i="11"/>
  <c r="O21" i="11"/>
  <c r="O9" i="11"/>
  <c r="O10" i="11"/>
  <c r="O11" i="11"/>
  <c r="O12" i="11"/>
  <c r="O13" i="11"/>
  <c r="O14" i="11"/>
  <c r="O15" i="11"/>
  <c r="O16" i="11"/>
  <c r="O17" i="11"/>
  <c r="O8" i="11"/>
  <c r="O88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H93" i="11"/>
  <c r="H113" i="11"/>
  <c r="H114" i="11"/>
  <c r="H115" i="11"/>
  <c r="H116" i="11"/>
  <c r="H117" i="11"/>
  <c r="H118" i="11"/>
  <c r="H119" i="11"/>
  <c r="H121" i="11"/>
  <c r="H122" i="11"/>
  <c r="H123" i="11"/>
  <c r="H124" i="11"/>
  <c r="H94" i="11"/>
  <c r="H95" i="11"/>
  <c r="H96" i="11"/>
  <c r="H97" i="11"/>
  <c r="H98" i="11"/>
  <c r="H99" i="11"/>
  <c r="H100" i="11"/>
  <c r="H101" i="11"/>
  <c r="H103" i="11"/>
  <c r="H104" i="11"/>
  <c r="H105" i="11"/>
  <c r="H106" i="11"/>
  <c r="H107" i="11"/>
  <c r="H108" i="11"/>
  <c r="H109" i="11"/>
  <c r="H110" i="11"/>
  <c r="H111" i="11"/>
  <c r="H112" i="11"/>
  <c r="H92" i="11"/>
  <c r="J22" i="11"/>
  <c r="Q9" i="11"/>
  <c r="G6" i="10" l="1"/>
  <c r="G7" i="10"/>
  <c r="G8" i="10"/>
  <c r="G9" i="10"/>
  <c r="G12" i="10"/>
  <c r="G18" i="10"/>
  <c r="G13" i="10"/>
  <c r="G19" i="10"/>
  <c r="G14" i="10"/>
  <c r="G16" i="10"/>
  <c r="G20" i="10"/>
  <c r="N153" i="11"/>
  <c r="N223" i="11"/>
  <c r="H233" i="11"/>
  <c r="J256" i="11"/>
  <c r="Q256" i="11" s="1"/>
  <c r="H153" i="11"/>
  <c r="L205" i="11"/>
  <c r="L144" i="11"/>
  <c r="R172" i="11"/>
  <c r="H178" i="11"/>
  <c r="Q178" i="11" s="1"/>
  <c r="L244" i="11"/>
  <c r="Q244" i="11" s="1"/>
  <c r="L299" i="11"/>
  <c r="Q299" i="11" s="1"/>
  <c r="J134" i="11"/>
  <c r="J139" i="11"/>
  <c r="Q139" i="11" s="1"/>
  <c r="L153" i="11"/>
  <c r="H195" i="11"/>
  <c r="H211" i="11"/>
  <c r="Q211" i="11" s="1"/>
  <c r="L251" i="11"/>
  <c r="Q251" i="11" s="1"/>
  <c r="J153" i="11"/>
  <c r="L195" i="11"/>
  <c r="L211" i="11"/>
  <c r="L233" i="11"/>
  <c r="Q233" i="11" s="1"/>
  <c r="Q159" i="11"/>
  <c r="Q279" i="11"/>
  <c r="L125" i="11"/>
  <c r="Q134" i="11"/>
  <c r="Q173" i="11"/>
  <c r="H144" i="11"/>
  <c r="Q144" i="11" s="1"/>
  <c r="L274" i="11"/>
  <c r="H274" i="11"/>
  <c r="H223" i="11"/>
  <c r="J223" i="11"/>
  <c r="L223" i="11"/>
  <c r="H205" i="11"/>
  <c r="Q205" i="11" s="1"/>
  <c r="J186" i="11"/>
  <c r="Q186" i="11" s="1"/>
  <c r="Q153" i="11"/>
  <c r="H125" i="11"/>
  <c r="Q125" i="11" s="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44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27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22" i="11"/>
  <c r="Q195" i="11" l="1"/>
  <c r="H41" i="11"/>
  <c r="L41" i="11"/>
  <c r="Q41" i="11" s="1"/>
  <c r="Q274" i="11"/>
  <c r="Q223" i="11"/>
  <c r="H89" i="11"/>
  <c r="L89" i="11"/>
  <c r="N22" i="11"/>
  <c r="N23" i="11"/>
  <c r="N21" i="11"/>
  <c r="L22" i="11"/>
  <c r="L23" i="11"/>
  <c r="L21" i="11"/>
  <c r="J23" i="11"/>
  <c r="J21" i="11"/>
  <c r="H21" i="11"/>
  <c r="H23" i="11"/>
  <c r="H10" i="11"/>
  <c r="Q89" i="11" l="1"/>
  <c r="N24" i="11"/>
  <c r="H24" i="11"/>
  <c r="L24" i="11"/>
  <c r="J24" i="11"/>
  <c r="N9" i="11"/>
  <c r="N10" i="11"/>
  <c r="N11" i="11"/>
  <c r="N12" i="11"/>
  <c r="N13" i="11"/>
  <c r="N14" i="11"/>
  <c r="N15" i="11"/>
  <c r="N16" i="11"/>
  <c r="N17" i="11"/>
  <c r="N8" i="11"/>
  <c r="L8" i="11"/>
  <c r="L9" i="11"/>
  <c r="L10" i="11"/>
  <c r="L11" i="11"/>
  <c r="L12" i="11"/>
  <c r="L13" i="11"/>
  <c r="L14" i="11"/>
  <c r="L15" i="11"/>
  <c r="L16" i="11"/>
  <c r="L17" i="11"/>
  <c r="J8" i="11"/>
  <c r="J9" i="11"/>
  <c r="J10" i="11"/>
  <c r="J11" i="11"/>
  <c r="J12" i="11"/>
  <c r="J13" i="11"/>
  <c r="J14" i="11"/>
  <c r="J15" i="11"/>
  <c r="J16" i="11"/>
  <c r="J17" i="11"/>
  <c r="H11" i="11"/>
  <c r="H9" i="11"/>
  <c r="H12" i="11"/>
  <c r="H13" i="11"/>
  <c r="H14" i="11"/>
  <c r="H15" i="11"/>
  <c r="H16" i="11"/>
  <c r="H17" i="11"/>
  <c r="H8" i="11"/>
  <c r="Q8" i="11" s="1"/>
  <c r="Q307" i="11"/>
  <c r="O298" i="11"/>
  <c r="Q298" i="11" s="1"/>
  <c r="O297" i="11"/>
  <c r="Q297" i="11" s="1"/>
  <c r="O296" i="11"/>
  <c r="Q296" i="11" s="1"/>
  <c r="Q295" i="11"/>
  <c r="Q291" i="11"/>
  <c r="R291" i="11" s="1"/>
  <c r="O287" i="11"/>
  <c r="Q287" i="11" s="1"/>
  <c r="R287" i="11" s="1"/>
  <c r="O283" i="11"/>
  <c r="Q283" i="11" s="1"/>
  <c r="Q282" i="11"/>
  <c r="O278" i="11"/>
  <c r="Q278" i="11" s="1"/>
  <c r="Q277" i="11"/>
  <c r="Q273" i="11"/>
  <c r="Q272" i="11"/>
  <c r="Q271" i="11"/>
  <c r="Q270" i="11"/>
  <c r="Q269" i="11"/>
  <c r="Q268" i="11"/>
  <c r="Q267" i="11"/>
  <c r="Q266" i="11"/>
  <c r="Q265" i="11"/>
  <c r="Q264" i="11"/>
  <c r="Q263" i="11"/>
  <c r="Q262" i="11"/>
  <c r="Q261" i="11"/>
  <c r="Q260" i="11"/>
  <c r="Q259" i="11"/>
  <c r="O255" i="11"/>
  <c r="Q255" i="11" s="1"/>
  <c r="Q254" i="11"/>
  <c r="Q250" i="11"/>
  <c r="Q249" i="11"/>
  <c r="Q248" i="11"/>
  <c r="Q247" i="11"/>
  <c r="Q243" i="11"/>
  <c r="Q242" i="11"/>
  <c r="Q241" i="11"/>
  <c r="Q240" i="11"/>
  <c r="Q236" i="11"/>
  <c r="R236" i="11" s="1"/>
  <c r="O232" i="11"/>
  <c r="Q232" i="11" s="1"/>
  <c r="O231" i="11"/>
  <c r="Q231" i="11" s="1"/>
  <c r="O230" i="11"/>
  <c r="Q230" i="11" s="1"/>
  <c r="Q226" i="11"/>
  <c r="R226" i="11" s="1"/>
  <c r="O222" i="11"/>
  <c r="Q222" i="11" s="1"/>
  <c r="O221" i="11"/>
  <c r="Q221" i="11" s="1"/>
  <c r="O220" i="11"/>
  <c r="Q220" i="11" s="1"/>
  <c r="O219" i="11"/>
  <c r="Q219" i="11" s="1"/>
  <c r="Q218" i="11"/>
  <c r="Q214" i="11"/>
  <c r="R214" i="11" s="1"/>
  <c r="Q210" i="11"/>
  <c r="Q209" i="11"/>
  <c r="Q208" i="11"/>
  <c r="O204" i="11"/>
  <c r="Q204" i="11" s="1"/>
  <c r="O203" i="11"/>
  <c r="Q203" i="11" s="1"/>
  <c r="O202" i="11"/>
  <c r="Q202" i="11" s="1"/>
  <c r="O201" i="11"/>
  <c r="Q201" i="11" s="1"/>
  <c r="O200" i="11"/>
  <c r="Q200" i="11" s="1"/>
  <c r="O199" i="11"/>
  <c r="Q199" i="11" s="1"/>
  <c r="Q198" i="11"/>
  <c r="Q194" i="11"/>
  <c r="Q193" i="11"/>
  <c r="Q189" i="11"/>
  <c r="R189" i="11" s="1"/>
  <c r="Q185" i="11"/>
  <c r="Q184" i="11"/>
  <c r="Q183" i="11"/>
  <c r="Q182" i="11"/>
  <c r="Q181" i="11"/>
  <c r="Q177" i="11"/>
  <c r="Q176" i="11"/>
  <c r="Q167" i="11"/>
  <c r="R167" i="11" s="1"/>
  <c r="Q163" i="11"/>
  <c r="Q162" i="11"/>
  <c r="Q158" i="11"/>
  <c r="Q157" i="11"/>
  <c r="Q156" i="11"/>
  <c r="Q151" i="11"/>
  <c r="Q147" i="11"/>
  <c r="R147" i="11" s="1"/>
  <c r="Q143" i="11"/>
  <c r="Q142" i="11"/>
  <c r="Q138" i="11"/>
  <c r="Q137" i="11"/>
  <c r="Q132" i="11"/>
  <c r="Q128" i="11"/>
  <c r="R128" i="11" s="1"/>
  <c r="Q124" i="11"/>
  <c r="F124" i="11"/>
  <c r="C124" i="11"/>
  <c r="B124" i="11"/>
  <c r="Q123" i="11"/>
  <c r="F123" i="11"/>
  <c r="E123" i="11"/>
  <c r="C123" i="11"/>
  <c r="B123" i="11"/>
  <c r="Q122" i="11"/>
  <c r="F122" i="11"/>
  <c r="E122" i="11"/>
  <c r="C122" i="11"/>
  <c r="B122" i="11"/>
  <c r="Q121" i="11"/>
  <c r="F121" i="11"/>
  <c r="Q120" i="11"/>
  <c r="Q119" i="11"/>
  <c r="F119" i="11"/>
  <c r="E119" i="11"/>
  <c r="C119" i="11"/>
  <c r="B119" i="11"/>
  <c r="Q118" i="11"/>
  <c r="Q117" i="11"/>
  <c r="F117" i="11"/>
  <c r="E117" i="11"/>
  <c r="C117" i="11"/>
  <c r="B117" i="11"/>
  <c r="Q116" i="11"/>
  <c r="F116" i="11"/>
  <c r="E116" i="11"/>
  <c r="C116" i="11"/>
  <c r="B116" i="11"/>
  <c r="Q115" i="11"/>
  <c r="F115" i="11"/>
  <c r="E115" i="11"/>
  <c r="C115" i="11"/>
  <c r="B115" i="11"/>
  <c r="Q114" i="11"/>
  <c r="F114" i="11"/>
  <c r="E114" i="11"/>
  <c r="C114" i="11"/>
  <c r="B114" i="11"/>
  <c r="Q113" i="11"/>
  <c r="F113" i="11"/>
  <c r="E113" i="11"/>
  <c r="C113" i="11"/>
  <c r="B113" i="11"/>
  <c r="Q112" i="11"/>
  <c r="F112" i="11"/>
  <c r="E112" i="11"/>
  <c r="C112" i="11"/>
  <c r="B112" i="11"/>
  <c r="Q111" i="11"/>
  <c r="F111" i="11"/>
  <c r="E111" i="11"/>
  <c r="C111" i="11"/>
  <c r="B111" i="11"/>
  <c r="Q110" i="11"/>
  <c r="F110" i="11"/>
  <c r="E110" i="11"/>
  <c r="C110" i="11"/>
  <c r="B110" i="11"/>
  <c r="Q109" i="11"/>
  <c r="F109" i="11"/>
  <c r="E109" i="11"/>
  <c r="C109" i="11"/>
  <c r="B109" i="11"/>
  <c r="Q108" i="11"/>
  <c r="F108" i="11"/>
  <c r="E108" i="11"/>
  <c r="C108" i="11"/>
  <c r="B108" i="11"/>
  <c r="Q107" i="11"/>
  <c r="F107" i="11"/>
  <c r="E107" i="11"/>
  <c r="C107" i="11"/>
  <c r="B107" i="11"/>
  <c r="Q106" i="11"/>
  <c r="F106" i="11"/>
  <c r="E106" i="11"/>
  <c r="C106" i="11"/>
  <c r="B106" i="11"/>
  <c r="Q105" i="11"/>
  <c r="F105" i="11"/>
  <c r="E105" i="11"/>
  <c r="C105" i="11"/>
  <c r="B105" i="11"/>
  <c r="Q104" i="11"/>
  <c r="F104" i="11"/>
  <c r="E104" i="11"/>
  <c r="C104" i="11"/>
  <c r="B104" i="11"/>
  <c r="Q103" i="11"/>
  <c r="F103" i="11"/>
  <c r="E103" i="11"/>
  <c r="C103" i="11"/>
  <c r="B103" i="11"/>
  <c r="Q102" i="11"/>
  <c r="F102" i="11"/>
  <c r="E102" i="11"/>
  <c r="C102" i="11"/>
  <c r="B102" i="11"/>
  <c r="Q101" i="11"/>
  <c r="C101" i="11"/>
  <c r="Q100" i="11"/>
  <c r="F100" i="11"/>
  <c r="E100" i="11"/>
  <c r="C100" i="11"/>
  <c r="B100" i="11"/>
  <c r="Q99" i="11"/>
  <c r="F99" i="11"/>
  <c r="E99" i="11"/>
  <c r="C99" i="11"/>
  <c r="B99" i="11"/>
  <c r="Q98" i="11"/>
  <c r="F98" i="11"/>
  <c r="E98" i="11"/>
  <c r="C98" i="11"/>
  <c r="B98" i="11"/>
  <c r="Q97" i="11"/>
  <c r="F97" i="11"/>
  <c r="E97" i="11"/>
  <c r="C97" i="11"/>
  <c r="B97" i="11"/>
  <c r="Q96" i="11"/>
  <c r="F96" i="11"/>
  <c r="E96" i="11"/>
  <c r="C96" i="11"/>
  <c r="B96" i="11"/>
  <c r="Q95" i="11"/>
  <c r="F95" i="11"/>
  <c r="E95" i="11"/>
  <c r="C95" i="11"/>
  <c r="B95" i="11"/>
  <c r="Q94" i="11"/>
  <c r="F94" i="11"/>
  <c r="E94" i="11"/>
  <c r="C94" i="11"/>
  <c r="B94" i="11"/>
  <c r="Q93" i="11"/>
  <c r="F93" i="11"/>
  <c r="E93" i="11"/>
  <c r="C93" i="11"/>
  <c r="B93" i="11"/>
  <c r="F92" i="11"/>
  <c r="E92" i="11"/>
  <c r="B92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R88" i="11" s="1"/>
  <c r="Q45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3" i="11"/>
  <c r="Q22" i="11"/>
  <c r="Q21" i="11"/>
  <c r="Q24" i="11" l="1"/>
  <c r="Q17" i="11"/>
  <c r="Q13" i="11"/>
  <c r="R138" i="11"/>
  <c r="Q16" i="11"/>
  <c r="Q12" i="11"/>
  <c r="R194" i="11"/>
  <c r="R273" i="11"/>
  <c r="R283" i="11"/>
  <c r="R40" i="11"/>
  <c r="R204" i="11"/>
  <c r="Q15" i="11"/>
  <c r="J18" i="11"/>
  <c r="R143" i="11"/>
  <c r="R163" i="11"/>
  <c r="R124" i="11"/>
  <c r="R177" i="11"/>
  <c r="R250" i="11"/>
  <c r="R298" i="11"/>
  <c r="H18" i="11"/>
  <c r="L18" i="11"/>
  <c r="N18" i="11"/>
  <c r="Q11" i="11"/>
  <c r="Q10" i="11"/>
  <c r="Q14" i="11"/>
  <c r="R23" i="11"/>
  <c r="R158" i="11"/>
  <c r="R210" i="11"/>
  <c r="R232" i="11"/>
  <c r="R185" i="11"/>
  <c r="R222" i="11"/>
  <c r="R243" i="11"/>
  <c r="R255" i="11"/>
  <c r="R278" i="11"/>
  <c r="H48" i="9"/>
  <c r="G48" i="9"/>
  <c r="F48" i="9"/>
  <c r="E48" i="9"/>
  <c r="D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I7" i="9"/>
  <c r="R17" i="11" l="1"/>
  <c r="Q18" i="11"/>
  <c r="I48" i="9"/>
  <c r="M269" i="7"/>
  <c r="N269" i="7" s="1"/>
  <c r="M266" i="7" l="1"/>
  <c r="N266" i="7" s="1"/>
  <c r="K260" i="7" l="1"/>
  <c r="M260" i="7" s="1"/>
  <c r="K261" i="7"/>
  <c r="M261" i="7" s="1"/>
  <c r="K262" i="7"/>
  <c r="M262" i="7" s="1"/>
  <c r="K263" i="7"/>
  <c r="M263" i="7" l="1"/>
  <c r="N263" i="7" s="1"/>
  <c r="K257" i="7"/>
  <c r="M257" i="7" s="1"/>
  <c r="N257" i="7" s="1"/>
  <c r="K254" i="7" l="1"/>
  <c r="M254" i="7" s="1"/>
  <c r="N254" i="7" l="1"/>
  <c r="K251" i="7"/>
  <c r="M251" i="7" s="1"/>
  <c r="K250" i="7"/>
  <c r="M250" i="7" s="1"/>
  <c r="K246" i="7"/>
  <c r="M246" i="7" s="1"/>
  <c r="K247" i="7"/>
  <c r="M247" i="7" s="1"/>
  <c r="N247" i="7" l="1"/>
  <c r="N251" i="7"/>
  <c r="K222" i="7"/>
  <c r="M222" i="7" s="1"/>
  <c r="K221" i="7"/>
  <c r="M221" i="7" s="1"/>
  <c r="K220" i="7"/>
  <c r="M220" i="7" s="1"/>
  <c r="K219" i="7"/>
  <c r="M219" i="7" s="1"/>
  <c r="N222" i="7" l="1"/>
  <c r="K187" i="7"/>
  <c r="M187" i="7" s="1"/>
  <c r="K188" i="7"/>
  <c r="M188" i="7" s="1"/>
  <c r="K189" i="7"/>
  <c r="M189" i="7" s="1"/>
  <c r="K179" i="7"/>
  <c r="M179" i="7" s="1"/>
  <c r="K180" i="7"/>
  <c r="M180" i="7" s="1"/>
  <c r="K181" i="7"/>
  <c r="K182" i="7"/>
  <c r="K183" i="7"/>
  <c r="K184" i="7"/>
  <c r="N189" i="7" l="1"/>
  <c r="M181" i="7" l="1"/>
  <c r="M182" i="7"/>
  <c r="M183" i="7"/>
  <c r="M184" i="7"/>
  <c r="K145" i="7" l="1"/>
  <c r="M145" i="7" s="1"/>
  <c r="K127" i="7"/>
  <c r="M127" i="7" s="1"/>
  <c r="K36" i="7" l="1"/>
  <c r="M36" i="7" s="1"/>
  <c r="K35" i="7"/>
  <c r="M35" i="7" s="1"/>
  <c r="K31" i="7"/>
  <c r="M31" i="7" s="1"/>
  <c r="K34" i="7"/>
  <c r="M34" i="7" s="1"/>
  <c r="K33" i="7"/>
  <c r="M33" i="7" s="1"/>
  <c r="K38" i="7" l="1"/>
  <c r="M38" i="7" s="1"/>
  <c r="K37" i="7"/>
  <c r="M37" i="7" s="1"/>
  <c r="K32" i="7"/>
  <c r="M32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0" i="7"/>
  <c r="M20" i="7" s="1"/>
  <c r="K21" i="7"/>
  <c r="M21" i="7" s="1"/>
  <c r="N38" i="7" l="1"/>
  <c r="K16" i="7"/>
  <c r="M16" i="7" s="1"/>
  <c r="K9" i="7" l="1"/>
  <c r="K10" i="7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7" i="7"/>
  <c r="M17" i="7" s="1"/>
  <c r="M9" i="7"/>
  <c r="K216" i="7" l="1"/>
  <c r="M216" i="7" s="1"/>
  <c r="K215" i="7"/>
  <c r="M215" i="7" s="1"/>
  <c r="K214" i="7"/>
  <c r="M214" i="7" s="1"/>
  <c r="K213" i="7"/>
  <c r="M213" i="7" s="1"/>
  <c r="K22" i="7"/>
  <c r="M22" i="7" s="1"/>
  <c r="N22" i="7" s="1"/>
  <c r="K210" i="7"/>
  <c r="M210" i="7" s="1"/>
  <c r="K142" i="7"/>
  <c r="M142" i="7" s="1"/>
  <c r="K141" i="7"/>
  <c r="M141" i="7" s="1"/>
  <c r="K178" i="7"/>
  <c r="M178" i="7" s="1"/>
  <c r="K192" i="7"/>
  <c r="M192" i="7" s="1"/>
  <c r="N192" i="7" s="1"/>
  <c r="K202" i="7"/>
  <c r="M202" i="7" s="1"/>
  <c r="N202" i="7" s="1"/>
  <c r="K138" i="7"/>
  <c r="M138" i="7" s="1"/>
  <c r="N138" i="7" s="1"/>
  <c r="K175" i="7"/>
  <c r="M175" i="7" s="1"/>
  <c r="K174" i="7"/>
  <c r="M174" i="7" s="1"/>
  <c r="K168" i="7"/>
  <c r="M168" i="7" s="1"/>
  <c r="K167" i="7"/>
  <c r="M167" i="7" s="1"/>
  <c r="K166" i="7"/>
  <c r="M166" i="7" s="1"/>
  <c r="K165" i="7"/>
  <c r="M165" i="7" s="1"/>
  <c r="K164" i="7"/>
  <c r="M164" i="7" s="1"/>
  <c r="K151" i="7"/>
  <c r="M151" i="7" s="1"/>
  <c r="K150" i="7"/>
  <c r="M150" i="7" s="1"/>
  <c r="K147" i="7"/>
  <c r="M147" i="7" s="1"/>
  <c r="K146" i="7"/>
  <c r="M146" i="7" s="1"/>
  <c r="K131" i="7"/>
  <c r="M131" i="7" s="1"/>
  <c r="K130" i="7"/>
  <c r="M130" i="7" s="1"/>
  <c r="K8" i="7"/>
  <c r="M8" i="7" s="1"/>
  <c r="N17" i="7" s="1"/>
  <c r="K199" i="7"/>
  <c r="M199" i="7" s="1"/>
  <c r="K198" i="7"/>
  <c r="M198" i="7" s="1"/>
  <c r="K197" i="7"/>
  <c r="M197" i="7" s="1"/>
  <c r="K196" i="7"/>
  <c r="M196" i="7" s="1"/>
  <c r="K195" i="7"/>
  <c r="M195" i="7" s="1"/>
  <c r="K207" i="7"/>
  <c r="M207" i="7" s="1"/>
  <c r="K206" i="7"/>
  <c r="M206" i="7" s="1"/>
  <c r="K205" i="7"/>
  <c r="M205" i="7" s="1"/>
  <c r="K226" i="7"/>
  <c r="M226" i="7" s="1"/>
  <c r="K225" i="7"/>
  <c r="M225" i="7" s="1"/>
  <c r="K120" i="7"/>
  <c r="M120" i="7" s="1"/>
  <c r="F120" i="7"/>
  <c r="C120" i="7"/>
  <c r="B120" i="7"/>
  <c r="K119" i="7"/>
  <c r="M119" i="7" s="1"/>
  <c r="F119" i="7"/>
  <c r="E119" i="7"/>
  <c r="C119" i="7"/>
  <c r="B119" i="7"/>
  <c r="K118" i="7"/>
  <c r="M118" i="7" s="1"/>
  <c r="F118" i="7"/>
  <c r="E118" i="7"/>
  <c r="C118" i="7"/>
  <c r="B118" i="7"/>
  <c r="K117" i="7"/>
  <c r="M117" i="7" s="1"/>
  <c r="F117" i="7"/>
  <c r="K116" i="7"/>
  <c r="M116" i="7" s="1"/>
  <c r="K115" i="7"/>
  <c r="M115" i="7" s="1"/>
  <c r="F115" i="7"/>
  <c r="E115" i="7"/>
  <c r="C115" i="7"/>
  <c r="B115" i="7"/>
  <c r="K114" i="7"/>
  <c r="M114" i="7" s="1"/>
  <c r="K113" i="7"/>
  <c r="M113" i="7" s="1"/>
  <c r="F113" i="7"/>
  <c r="E113" i="7"/>
  <c r="C113" i="7"/>
  <c r="B113" i="7"/>
  <c r="K112" i="7"/>
  <c r="M112" i="7" s="1"/>
  <c r="F112" i="7"/>
  <c r="E112" i="7"/>
  <c r="C112" i="7"/>
  <c r="B112" i="7"/>
  <c r="K111" i="7"/>
  <c r="M111" i="7" s="1"/>
  <c r="F111" i="7"/>
  <c r="E111" i="7"/>
  <c r="C111" i="7"/>
  <c r="B111" i="7"/>
  <c r="K110" i="7"/>
  <c r="M110" i="7" s="1"/>
  <c r="F110" i="7"/>
  <c r="E110" i="7"/>
  <c r="C110" i="7"/>
  <c r="B110" i="7"/>
  <c r="K109" i="7"/>
  <c r="M109" i="7" s="1"/>
  <c r="F109" i="7"/>
  <c r="E109" i="7"/>
  <c r="C109" i="7"/>
  <c r="B109" i="7"/>
  <c r="K108" i="7"/>
  <c r="M108" i="7" s="1"/>
  <c r="F108" i="7"/>
  <c r="E108" i="7"/>
  <c r="C108" i="7"/>
  <c r="B108" i="7"/>
  <c r="K107" i="7"/>
  <c r="M107" i="7" s="1"/>
  <c r="F107" i="7"/>
  <c r="E107" i="7"/>
  <c r="C107" i="7"/>
  <c r="B107" i="7"/>
  <c r="K106" i="7"/>
  <c r="M106" i="7" s="1"/>
  <c r="F106" i="7"/>
  <c r="E106" i="7"/>
  <c r="C106" i="7"/>
  <c r="B106" i="7"/>
  <c r="K105" i="7"/>
  <c r="M105" i="7" s="1"/>
  <c r="F105" i="7"/>
  <c r="E105" i="7"/>
  <c r="C105" i="7"/>
  <c r="B105" i="7"/>
  <c r="K104" i="7"/>
  <c r="M104" i="7" s="1"/>
  <c r="F104" i="7"/>
  <c r="E104" i="7"/>
  <c r="C104" i="7"/>
  <c r="B104" i="7"/>
  <c r="K103" i="7"/>
  <c r="M103" i="7" s="1"/>
  <c r="F103" i="7"/>
  <c r="E103" i="7"/>
  <c r="C103" i="7"/>
  <c r="B103" i="7"/>
  <c r="K102" i="7"/>
  <c r="M102" i="7" s="1"/>
  <c r="F102" i="7"/>
  <c r="E102" i="7"/>
  <c r="C102" i="7"/>
  <c r="B102" i="7"/>
  <c r="K101" i="7"/>
  <c r="M101" i="7" s="1"/>
  <c r="F101" i="7"/>
  <c r="E101" i="7"/>
  <c r="C101" i="7"/>
  <c r="B101" i="7"/>
  <c r="K100" i="7"/>
  <c r="M100" i="7" s="1"/>
  <c r="F100" i="7"/>
  <c r="E100" i="7"/>
  <c r="C100" i="7"/>
  <c r="B100" i="7"/>
  <c r="K99" i="7"/>
  <c r="M99" i="7" s="1"/>
  <c r="F99" i="7"/>
  <c r="E99" i="7"/>
  <c r="C99" i="7"/>
  <c r="B99" i="7"/>
  <c r="K98" i="7"/>
  <c r="M98" i="7" s="1"/>
  <c r="F98" i="7"/>
  <c r="E98" i="7"/>
  <c r="C98" i="7"/>
  <c r="B98" i="7"/>
  <c r="K97" i="7"/>
  <c r="M97" i="7" s="1"/>
  <c r="C97" i="7"/>
  <c r="K96" i="7"/>
  <c r="M96" i="7" s="1"/>
  <c r="F96" i="7"/>
  <c r="E96" i="7"/>
  <c r="C96" i="7"/>
  <c r="B96" i="7"/>
  <c r="K95" i="7"/>
  <c r="M95" i="7" s="1"/>
  <c r="F95" i="7"/>
  <c r="E95" i="7"/>
  <c r="C95" i="7"/>
  <c r="B95" i="7"/>
  <c r="K94" i="7"/>
  <c r="M94" i="7" s="1"/>
  <c r="F94" i="7"/>
  <c r="E94" i="7"/>
  <c r="C94" i="7"/>
  <c r="B94" i="7"/>
  <c r="K93" i="7"/>
  <c r="M93" i="7" s="1"/>
  <c r="F93" i="7"/>
  <c r="E93" i="7"/>
  <c r="C93" i="7"/>
  <c r="B93" i="7"/>
  <c r="K92" i="7"/>
  <c r="M92" i="7" s="1"/>
  <c r="F92" i="7"/>
  <c r="E92" i="7"/>
  <c r="C92" i="7"/>
  <c r="B92" i="7"/>
  <c r="K91" i="7"/>
  <c r="M91" i="7" s="1"/>
  <c r="F91" i="7"/>
  <c r="E91" i="7"/>
  <c r="C91" i="7"/>
  <c r="B91" i="7"/>
  <c r="K90" i="7"/>
  <c r="M90" i="7" s="1"/>
  <c r="F90" i="7"/>
  <c r="E90" i="7"/>
  <c r="C90" i="7"/>
  <c r="B90" i="7"/>
  <c r="K89" i="7"/>
  <c r="M89" i="7" s="1"/>
  <c r="F89" i="7"/>
  <c r="E89" i="7"/>
  <c r="C89" i="7"/>
  <c r="B89" i="7"/>
  <c r="K88" i="7"/>
  <c r="M88" i="7" s="1"/>
  <c r="F88" i="7"/>
  <c r="E88" i="7"/>
  <c r="B88" i="7"/>
  <c r="K243" i="7"/>
  <c r="M243" i="7" s="1"/>
  <c r="K242" i="7"/>
  <c r="M242" i="7" s="1"/>
  <c r="K241" i="7"/>
  <c r="M241" i="7" s="1"/>
  <c r="K240" i="7"/>
  <c r="M240" i="7" s="1"/>
  <c r="K239" i="7"/>
  <c r="M239" i="7" s="1"/>
  <c r="K238" i="7"/>
  <c r="M238" i="7" s="1"/>
  <c r="K237" i="7"/>
  <c r="M237" i="7" s="1"/>
  <c r="K236" i="7"/>
  <c r="M236" i="7" s="1"/>
  <c r="K235" i="7"/>
  <c r="M235" i="7" s="1"/>
  <c r="K234" i="7"/>
  <c r="M234" i="7" s="1"/>
  <c r="K233" i="7"/>
  <c r="M233" i="7" s="1"/>
  <c r="K232" i="7"/>
  <c r="M232" i="7" s="1"/>
  <c r="K231" i="7"/>
  <c r="M231" i="7" s="1"/>
  <c r="K230" i="7"/>
  <c r="M230" i="7" s="1"/>
  <c r="K229" i="7"/>
  <c r="M229" i="7" s="1"/>
  <c r="K85" i="7"/>
  <c r="M85" i="7" s="1"/>
  <c r="K84" i="7"/>
  <c r="M84" i="7" s="1"/>
  <c r="K83" i="7"/>
  <c r="M83" i="7" s="1"/>
  <c r="K82" i="7"/>
  <c r="M82" i="7" s="1"/>
  <c r="K81" i="7"/>
  <c r="M81" i="7" s="1"/>
  <c r="K80" i="7"/>
  <c r="M80" i="7" s="1"/>
  <c r="K79" i="7"/>
  <c r="M79" i="7" s="1"/>
  <c r="K78" i="7"/>
  <c r="M78" i="7" s="1"/>
  <c r="K77" i="7"/>
  <c r="M77" i="7" s="1"/>
  <c r="K76" i="7"/>
  <c r="M76" i="7" s="1"/>
  <c r="K75" i="7"/>
  <c r="M75" i="7" s="1"/>
  <c r="K74" i="7"/>
  <c r="M74" i="7" s="1"/>
  <c r="K73" i="7"/>
  <c r="M73" i="7" s="1"/>
  <c r="K72" i="7"/>
  <c r="M72" i="7" s="1"/>
  <c r="K71" i="7"/>
  <c r="M71" i="7" s="1"/>
  <c r="K70" i="7"/>
  <c r="M70" i="7" s="1"/>
  <c r="K69" i="7"/>
  <c r="M69" i="7" s="1"/>
  <c r="K68" i="7"/>
  <c r="M68" i="7" s="1"/>
  <c r="K67" i="7"/>
  <c r="M67" i="7" s="1"/>
  <c r="K66" i="7"/>
  <c r="M66" i="7" s="1"/>
  <c r="K65" i="7"/>
  <c r="M65" i="7" s="1"/>
  <c r="K64" i="7"/>
  <c r="M64" i="7" s="1"/>
  <c r="K63" i="7"/>
  <c r="M63" i="7" s="1"/>
  <c r="K62" i="7"/>
  <c r="M62" i="7" s="1"/>
  <c r="K61" i="7"/>
  <c r="M61" i="7" s="1"/>
  <c r="K60" i="7"/>
  <c r="M60" i="7" s="1"/>
  <c r="K59" i="7"/>
  <c r="M59" i="7" s="1"/>
  <c r="K58" i="7"/>
  <c r="M58" i="7" s="1"/>
  <c r="K57" i="7"/>
  <c r="M57" i="7" s="1"/>
  <c r="K56" i="7"/>
  <c r="M56" i="7" s="1"/>
  <c r="K55" i="7"/>
  <c r="M55" i="7" s="1"/>
  <c r="K54" i="7"/>
  <c r="M54" i="7" s="1"/>
  <c r="K53" i="7"/>
  <c r="M53" i="7" s="1"/>
  <c r="K52" i="7"/>
  <c r="M52" i="7" s="1"/>
  <c r="K51" i="7"/>
  <c r="M51" i="7" s="1"/>
  <c r="K50" i="7"/>
  <c r="M50" i="7" s="1"/>
  <c r="K49" i="7"/>
  <c r="M49" i="7" s="1"/>
  <c r="K48" i="7"/>
  <c r="M48" i="7" s="1"/>
  <c r="K47" i="7"/>
  <c r="M47" i="7" s="1"/>
  <c r="K46" i="7"/>
  <c r="M46" i="7" s="1"/>
  <c r="K45" i="7"/>
  <c r="M45" i="7" s="1"/>
  <c r="K44" i="7"/>
  <c r="M44" i="7" s="1"/>
  <c r="K43" i="7"/>
  <c r="M43" i="7" s="1"/>
  <c r="K42" i="7"/>
  <c r="M42" i="7" s="1"/>
  <c r="K41" i="7"/>
  <c r="L157" i="7"/>
  <c r="M157" i="7" s="1"/>
  <c r="N157" i="7" s="1"/>
  <c r="K157" i="7"/>
  <c r="M161" i="7"/>
  <c r="K161" i="7"/>
  <c r="M160" i="7"/>
  <c r="K160" i="7"/>
  <c r="K171" i="7"/>
  <c r="M171" i="7" s="1"/>
  <c r="N171" i="7" s="1"/>
  <c r="K123" i="7"/>
  <c r="M123" i="7" s="1"/>
  <c r="N123" i="7" s="1"/>
  <c r="K126" i="7"/>
  <c r="M126" i="7" s="1"/>
  <c r="N127" i="7" s="1"/>
  <c r="K135" i="7"/>
  <c r="M135" i="7" s="1"/>
  <c r="K134" i="7"/>
  <c r="M134" i="7" s="1"/>
  <c r="K154" i="7"/>
  <c r="M154" i="7" s="1"/>
  <c r="N154" i="7" s="1"/>
  <c r="N216" i="7" l="1"/>
  <c r="N147" i="7"/>
  <c r="N85" i="7"/>
  <c r="N142" i="7"/>
  <c r="N199" i="7"/>
  <c r="N175" i="7"/>
  <c r="N226" i="7"/>
  <c r="N151" i="7"/>
  <c r="N161" i="7"/>
  <c r="N207" i="7"/>
  <c r="N135" i="7"/>
  <c r="N131" i="7"/>
  <c r="N168" i="7"/>
  <c r="N184" i="7"/>
  <c r="N210" i="7"/>
  <c r="N243" i="7"/>
  <c r="N120" i="7"/>
  <c r="N271" i="7" l="1"/>
  <c r="Q133" i="11" l="1"/>
  <c r="R133" i="11" s="1"/>
  <c r="Q152" i="11"/>
  <c r="R152" i="11" s="1"/>
</calcChain>
</file>

<file path=xl/comments1.xml><?xml version="1.0" encoding="utf-8"?>
<comments xmlns="http://schemas.openxmlformats.org/spreadsheetml/2006/main">
  <authors>
    <author>Darleny Cabrera</author>
  </authors>
  <commentList>
    <comment ref="G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</commentList>
</comments>
</file>

<file path=xl/comments2.xml><?xml version="1.0" encoding="utf-8"?>
<comments xmlns="http://schemas.openxmlformats.org/spreadsheetml/2006/main">
  <authors>
    <author>Darleny Cabrera</author>
  </authors>
  <commentList>
    <comment ref="G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</commentList>
</comments>
</file>

<file path=xl/sharedStrings.xml><?xml version="1.0" encoding="utf-8"?>
<sst xmlns="http://schemas.openxmlformats.org/spreadsheetml/2006/main" count="2484" uniqueCount="413">
  <si>
    <t>Fumigación</t>
  </si>
  <si>
    <t xml:space="preserve">Cuenta Objetal </t>
  </si>
  <si>
    <t xml:space="preserve">Monto Cuenta Objetal </t>
  </si>
  <si>
    <t xml:space="preserve">Detalle de la Cuenta </t>
  </si>
  <si>
    <t>TOTAL GENERAL RD$</t>
  </si>
  <si>
    <t>Electrodomésticos</t>
  </si>
  <si>
    <t>Muebles, equipos de oficina y estantería</t>
  </si>
  <si>
    <t>Productos y Útiles Varios n.i.p</t>
  </si>
  <si>
    <t>Materiales de limpieza e higiene</t>
  </si>
  <si>
    <t>Insecticidas, fumigantes y otros</t>
  </si>
  <si>
    <t>Productos de papel y cartón</t>
  </si>
  <si>
    <t>Prendas y accesorios de vestir</t>
  </si>
  <si>
    <t xml:space="preserve">Eventos Generales </t>
  </si>
  <si>
    <t>Impresión, encuadernación y rotulación</t>
  </si>
  <si>
    <t>Máquinas-herramientas</t>
  </si>
  <si>
    <t>Herramientas menores</t>
  </si>
  <si>
    <t>Artículos de plástico</t>
  </si>
  <si>
    <t>Equipos de tecnología de la información y comunicación</t>
  </si>
  <si>
    <t>4TO. TRIMESTRE</t>
  </si>
  <si>
    <t xml:space="preserve">Total General </t>
  </si>
  <si>
    <t>1ER. TRIMESTRE</t>
  </si>
  <si>
    <t>2DO. TRIMESTRE</t>
  </si>
  <si>
    <t>3ER. TRIMESTRE</t>
  </si>
  <si>
    <t xml:space="preserve">Servicios de alimentación almuerzos militares </t>
  </si>
  <si>
    <t>Servicios de catering</t>
  </si>
  <si>
    <t>Papel de escritorio (papel bond)</t>
  </si>
  <si>
    <t xml:space="preserve">Gasoil plantas electricas </t>
  </si>
  <si>
    <t>Útiles y materiales de escritorio, oficina e informática (incluye tóneres)</t>
  </si>
  <si>
    <t>Mantenimiento y reparación de equipos industriales y producción (plantas electricas)</t>
  </si>
  <si>
    <t xml:space="preserve">DIVISIÓN DE COMPRAS Y CONTRATACIONES </t>
  </si>
  <si>
    <t>Alquiler de equipo de oficina y muebles (alquiler de fotocopiadoras)</t>
  </si>
  <si>
    <t>Servicios jurídicos (notarios publicos)</t>
  </si>
  <si>
    <t>Servicios de GPS para flotilla vehicular.</t>
  </si>
  <si>
    <t>Remodelaciones y/o adecuaciones</t>
  </si>
  <si>
    <t xml:space="preserve">Equipos de climatizacion </t>
  </si>
  <si>
    <t xml:space="preserve">Hospedaje </t>
  </si>
  <si>
    <t>Otras contrataciones de servicios (peaje pase rapido)</t>
  </si>
  <si>
    <t>Neumaticos</t>
  </si>
  <si>
    <t>Premios Fray Anton de Montesinos (trofeos, placas, tarjas, etc. Y otros articulos varios)</t>
  </si>
  <si>
    <t>No.</t>
  </si>
  <si>
    <t>Yasser Yará</t>
  </si>
  <si>
    <t xml:space="preserve">Enc. Division de Compras </t>
  </si>
  <si>
    <t>Café, Azucar, Cremora, Agua embotellada</t>
  </si>
  <si>
    <t xml:space="preserve">Productos eléctricos y afines, incluye baterias para inversores </t>
  </si>
  <si>
    <t xml:space="preserve">Agendas institucionales, certificados de reconocimientos, carpetas, entre otros </t>
  </si>
  <si>
    <t>Mantenimiento y reparación de equipos de transporte,
tracción y elevación (flotilla Vehicular). Incluye lavado de vehiculos</t>
  </si>
  <si>
    <t>Vehiculos, 4 camionetas y 2 minibus de 16 pasajeros)</t>
  </si>
  <si>
    <t>Licencias Informáticas (Office 365, Fortinet y Microsoft Azure</t>
  </si>
  <si>
    <t>FORMULARIO PLAN ANUAL DE COMPRAS (PACC)</t>
  </si>
  <si>
    <t>SERVICIO DE EXTERMINACION O FUMIGACION</t>
  </si>
  <si>
    <t>Cantidad requerida por trimestre</t>
  </si>
  <si>
    <t>Codigo  catalogo</t>
  </si>
  <si>
    <t>Articulo</t>
  </si>
  <si>
    <t>Items-detalle</t>
  </si>
  <si>
    <t>Unidad de Medida</t>
  </si>
  <si>
    <t>1er trimestre</t>
  </si>
  <si>
    <t>2do trimestre</t>
  </si>
  <si>
    <t>3er trimestre</t>
  </si>
  <si>
    <t>4to trimestre</t>
  </si>
  <si>
    <t>Cantidad total</t>
  </si>
  <si>
    <t>Precio estimado</t>
  </si>
  <si>
    <t>Costo total</t>
  </si>
  <si>
    <t xml:space="preserve">TOTAL </t>
  </si>
  <si>
    <t>2.2.8.5.01</t>
  </si>
  <si>
    <t>Servicios de exterminación o fumigación</t>
  </si>
  <si>
    <t>UNIDAD</t>
  </si>
  <si>
    <t>2.2.9.2.01</t>
  </si>
  <si>
    <t>Servicios de cátering</t>
  </si>
  <si>
    <t>SERVICIOS DE ALMUERZO PARA MILITARES</t>
  </si>
  <si>
    <t>SERVICIOS DE CENA PARA MILITARES</t>
  </si>
  <si>
    <t xml:space="preserve">UNIDAD </t>
  </si>
  <si>
    <t>SERVICIO DE CATERING</t>
  </si>
  <si>
    <t>2.2.9.2.03</t>
  </si>
  <si>
    <t xml:space="preserve">Gasoil para plantas electricas </t>
  </si>
  <si>
    <t>2.3.7.1.02</t>
  </si>
  <si>
    <t>Combustible diesel</t>
  </si>
  <si>
    <t>GASOIL PARA PLANTAS ELECTRCAS</t>
  </si>
  <si>
    <t>Galones</t>
  </si>
  <si>
    <t xml:space="preserve">Alquiler de equipos de oficina </t>
  </si>
  <si>
    <t>2.2.5.3.04</t>
  </si>
  <si>
    <t xml:space="preserve">Fotocopiadoras </t>
  </si>
  <si>
    <t xml:space="preserve">Servicio de Alquiler de fotocopiadoras </t>
  </si>
  <si>
    <t>2.2.7.2.06</t>
  </si>
  <si>
    <t>Reparaciones de Maquinaria y Equipos</t>
  </si>
  <si>
    <t>SERVICIOS DE MANTENIMIENTO PREVENTIVO, REPARACIÓN DE MECANICA EN GENERAL DE LOS VEHICULOS DE LA ONDP.</t>
  </si>
  <si>
    <t>SERVICIOS DE DESABOLLADURA Y PINTURA PARA LOS VEHICULOS DE LA ONDP.</t>
  </si>
  <si>
    <t xml:space="preserve">Mantenimiento de plantas electricas </t>
  </si>
  <si>
    <t>2.2.7.2.07</t>
  </si>
  <si>
    <t>Mantenimiento  Plantas electricas</t>
  </si>
  <si>
    <t xml:space="preserve">Material gastable de oficina </t>
  </si>
  <si>
    <t>2.3.3.1.01</t>
  </si>
  <si>
    <t xml:space="preserve">Papel bond  8 1/2 x11 </t>
  </si>
  <si>
    <t xml:space="preserve">Resmas </t>
  </si>
  <si>
    <t>2.3.3.2.01</t>
  </si>
  <si>
    <t>Caja de cartón de archivos muertos (tipo maletín)</t>
  </si>
  <si>
    <t xml:space="preserve">Unidad </t>
  </si>
  <si>
    <t>Labels para folder (200/1)</t>
  </si>
  <si>
    <t>Caja</t>
  </si>
  <si>
    <t>Libreta rayada 8 1/2 x11</t>
  </si>
  <si>
    <t>Libreta rayada peq. 5x8</t>
  </si>
  <si>
    <t>Libro record 500 páginas</t>
  </si>
  <si>
    <t>2.3.9.2.01</t>
  </si>
  <si>
    <t>Carpeta blanca de 3 arg. 2 pulgada</t>
  </si>
  <si>
    <t>Carpeta blanca de 3 arg. 3 pulgada</t>
  </si>
  <si>
    <t>Carpeta blanca de 3 arg. 4 pulgada</t>
  </si>
  <si>
    <t>Carpetas de contabilidad,timbradas con nombre y logo institucional en pan de oro, varios colores, carton duro, con tornillos.</t>
  </si>
  <si>
    <t>Cinta adhesiva ancha 2 pulgada</t>
  </si>
  <si>
    <t xml:space="preserve">Cinta adhesiva pequeña 3/4 </t>
  </si>
  <si>
    <t>Clip billetero 1 1/2 pulgada (12/1)</t>
  </si>
  <si>
    <t>Clip billetero 2 pulgada (12/1)</t>
  </si>
  <si>
    <t>Clip billetero 3/4" (12/1)</t>
  </si>
  <si>
    <t>Clip No. 1 (100/1)</t>
  </si>
  <si>
    <t>Clips No. 2  (100/1)</t>
  </si>
  <si>
    <t>Disco compacto para grabar multimedia</t>
  </si>
  <si>
    <t xml:space="preserve">Folder colores 8 1/2 x 11 </t>
  </si>
  <si>
    <t>Folder crema 8 1/2 x11 (100/1)</t>
  </si>
  <si>
    <t>Folder crema 8 1/2 x14 (100/1)</t>
  </si>
  <si>
    <t xml:space="preserve">Folder de tres diviciones  (25/1) </t>
  </si>
  <si>
    <t>Gancho p/folder (macho y hembra) (50/1)</t>
  </si>
  <si>
    <t>Grapa estandar  (5000/1)</t>
  </si>
  <si>
    <t>Grapadora estandar</t>
  </si>
  <si>
    <t>Grapadora grande 13mm / 23/12 (capacidad para 100 hojas)</t>
  </si>
  <si>
    <t>Lapicero azul (12/1)</t>
  </si>
  <si>
    <t>Marcador mágico azul (12/1)</t>
  </si>
  <si>
    <t>Marcador mágico negro (12/1)</t>
  </si>
  <si>
    <t xml:space="preserve">Marcador Permanente azul (CAJA 12/1)               </t>
  </si>
  <si>
    <t xml:space="preserve">Marcador Permanente negro (CAJA 12/1)              </t>
  </si>
  <si>
    <t>Pendaflex 8 1/2 x 11 (25/1)</t>
  </si>
  <si>
    <t>Pendaflex 8 1/2 x 13 (25/1)</t>
  </si>
  <si>
    <t>Perforadora de dos hoyos</t>
  </si>
  <si>
    <t>Perforadora de tres hoyos</t>
  </si>
  <si>
    <t>Resltadores multicolor (12/1)</t>
  </si>
  <si>
    <t>Sacagrapas</t>
  </si>
  <si>
    <t>Sacapunta en metal</t>
  </si>
  <si>
    <t>44121503 </t>
  </si>
  <si>
    <t>Sobre blanco no. 10 (500/1)</t>
  </si>
  <si>
    <t xml:space="preserve">Sobre manila 10x13 (CAJA 500/1)                            </t>
  </si>
  <si>
    <t>44122016 </t>
  </si>
  <si>
    <t>Tabla sujeta documento</t>
  </si>
  <si>
    <t>Tijera</t>
  </si>
  <si>
    <t>Tinta color azul para sello (2onz)</t>
  </si>
  <si>
    <t>Tarjeta PVC 30 MM, de carnet para impresora Zebra ZC-300 de 500/1</t>
  </si>
  <si>
    <t>2.3.9.9.01</t>
  </si>
  <si>
    <t xml:space="preserve">Banderitas auto-adhesiva de colores </t>
  </si>
  <si>
    <t>Paquete</t>
  </si>
  <si>
    <t xml:space="preserve"> Toneres</t>
  </si>
  <si>
    <t xml:space="preserve">TONERS </t>
  </si>
  <si>
    <t>TONER 58X(CF258X) NEGRO ORIGINAL</t>
  </si>
  <si>
    <t>TONER 414A (W2020A) NEGRO ORIGINAL</t>
  </si>
  <si>
    <t>TONER 414A (W2021A) CYAN ORIGINAL</t>
  </si>
  <si>
    <t>TONER 414A (W2022A) AMARILLO ORIGINAL</t>
  </si>
  <si>
    <t>TONER 414A (W2023A) MAGENTA ORIGINAL</t>
  </si>
  <si>
    <t>TONER 410 A (CF410A) NEGRO ORIGINAL</t>
  </si>
  <si>
    <t>TONER 410A (CF412A) AMARILLO ORIGINAL</t>
  </si>
  <si>
    <t>TONER 410A (CF411A) CYAN ORIGINAL</t>
  </si>
  <si>
    <t>TONER 410A (CF413A) MAGENTA ORIGINAL</t>
  </si>
  <si>
    <t>TONER 90 A NEGRO ORIGINAL</t>
  </si>
  <si>
    <t>TONER CE505AC NEGRO ORIGINAL</t>
  </si>
  <si>
    <t>TONER 304 (CC530A) NEGRO ORIGINAL</t>
  </si>
  <si>
    <t>TONER 304 (CC531A) CYAN ORIGINAL</t>
  </si>
  <si>
    <t>TONER 304 (CC532A) AMARILLO ORIGINAL</t>
  </si>
  <si>
    <t>TONER 304 (CC533A) MAGENTA ORIGINAL</t>
  </si>
  <si>
    <t>Productos y materiales de limpieza e higiene</t>
  </si>
  <si>
    <t>Papel de baño para dispensador (12/1)</t>
  </si>
  <si>
    <t>Servilletas para dispensador paq. 100/1 fardos (24/1)</t>
  </si>
  <si>
    <t>Servilletas sencillas paq. de 500/1 fardos (10/1)</t>
  </si>
  <si>
    <t>Insecticida para cucarachas (250 militros)</t>
  </si>
  <si>
    <t>Ambientador en spray 8 onz</t>
  </si>
  <si>
    <t xml:space="preserve">Brillo verde con esponja </t>
  </si>
  <si>
    <t>Brillo verde pequeño</t>
  </si>
  <si>
    <t>Cloro</t>
  </si>
  <si>
    <t>Cubetas de 3 galones c/asa s/tapa</t>
  </si>
  <si>
    <t>Cubetas de 5 galones c/asa s/tapa</t>
  </si>
  <si>
    <t>Unidad</t>
  </si>
  <si>
    <t>Desinfectante líquido de piso</t>
  </si>
  <si>
    <t>Detergente en polvo paquetes 1 lib.</t>
  </si>
  <si>
    <t>Escobas de nylon c/ palo</t>
  </si>
  <si>
    <t>Funda de basura plástica negra 24 x 30 (100/1)</t>
  </si>
  <si>
    <t>Funda de basura plástica negra 36 x 54 (100/1)</t>
  </si>
  <si>
    <t>Guantes domésticos (size M:89 pares /L: 10 pares)</t>
  </si>
  <si>
    <t>Jabón líquido de fregar</t>
  </si>
  <si>
    <t>Jabón líquido de mano</t>
  </si>
  <si>
    <t>Repuesto de ambientador 7 onz</t>
  </si>
  <si>
    <t>Suape no. 32</t>
  </si>
  <si>
    <t>Lanilla</t>
  </si>
  <si>
    <t>Toallas de cocina</t>
  </si>
  <si>
    <t>Limpia cristales</t>
  </si>
  <si>
    <t>Espuma limpiadora multipropósito</t>
  </si>
  <si>
    <t>Escobilla de Inodoro</t>
  </si>
  <si>
    <t>Spray desinfectante  en aerosol  (que elimine olores, mate el 99,9% de los virus y bacterias) (Botella de 19oz)</t>
  </si>
  <si>
    <t>2.3.9.1.01</t>
  </si>
  <si>
    <t>Cepillo Para pared tipo planchita</t>
  </si>
  <si>
    <t>Recojedor de basura c/ palo</t>
  </si>
  <si>
    <t>Zafacon para basura con tapa y ruedas de 30 GL</t>
  </si>
  <si>
    <t>unidad</t>
  </si>
  <si>
    <t>Zafacon de baño con tapa</t>
  </si>
  <si>
    <t>Removedor de cemento y manchas de óxido en pisos</t>
  </si>
  <si>
    <t>Dispensador de papel de baño</t>
  </si>
  <si>
    <t xml:space="preserve">Dispensador de ambientador de pared </t>
  </si>
  <si>
    <t>Agua embotellada para consumo humano</t>
  </si>
  <si>
    <t>2.3.1.1.01</t>
  </si>
  <si>
    <t>AGUA EMBOTELLADA 20 ONZ.</t>
  </si>
  <si>
    <t>PAQ. 20/1</t>
  </si>
  <si>
    <t>BOTELLONES DE AGUA</t>
  </si>
  <si>
    <t>Café, azucar y crema para café</t>
  </si>
  <si>
    <t>CAFÉ MOLIDO (PAQUETES DE 1 LIBRA)</t>
  </si>
  <si>
    <t>UND</t>
  </si>
  <si>
    <t>AZUCAR CREMA (PAQUETES DE 5 LIBRAS)</t>
  </si>
  <si>
    <t>CREMA PARA CAFÉ 22 OZ</t>
  </si>
  <si>
    <t>Mobiliarios de Oficina</t>
  </si>
  <si>
    <t>2.6.1.1.01</t>
  </si>
  <si>
    <t>Sillas para grupos de trabajo</t>
  </si>
  <si>
    <t>SILLAS SECRETARIALES</t>
  </si>
  <si>
    <t>Sillas para visitantes</t>
  </si>
  <si>
    <t xml:space="preserve">BANCADAS PARA RECEPCION </t>
  </si>
  <si>
    <t>Sillas para ejecutivos</t>
  </si>
  <si>
    <t xml:space="preserve">SILLAS SEMI EJECUTIVA </t>
  </si>
  <si>
    <t>Estantes para carpetas de información</t>
  </si>
  <si>
    <t xml:space="preserve">CREDENZAS </t>
  </si>
  <si>
    <t>Gabinetes de archivo o accesorios</t>
  </si>
  <si>
    <t>ARCHIVOS DE CUATRO GABETAS</t>
  </si>
  <si>
    <t>Escritorios</t>
  </si>
  <si>
    <t xml:space="preserve">ESCRITORIOS </t>
  </si>
  <si>
    <t>ARCHIVOS MOBILES DE TRES GABETAS</t>
  </si>
  <si>
    <t>Estaciones de Trabajo (Cubiculos)</t>
  </si>
  <si>
    <t>ESTACIONES DE TRABAJO (CUBICULOS)</t>
  </si>
  <si>
    <t>Mesas</t>
  </si>
  <si>
    <t xml:space="preserve">MESA REUNION SALA DE JUNTAS DE 8 SILLAS </t>
  </si>
  <si>
    <t xml:space="preserve"> Equipos De Tecnologia</t>
  </si>
  <si>
    <t>2.6.1.3.01</t>
  </si>
  <si>
    <t>Computadora de Escritorio</t>
  </si>
  <si>
    <t>COMPUTADORA DE ESCRITORIO</t>
  </si>
  <si>
    <t>Impresora multifuncional full color.</t>
  </si>
  <si>
    <t>IMPRESORA MULTIFUNCIONAL FULL COLOR.</t>
  </si>
  <si>
    <t xml:space="preserve">Impresora laser blanco y negro </t>
  </si>
  <si>
    <t xml:space="preserve">IMPRESORA LASER BLANCO Y NEGRO </t>
  </si>
  <si>
    <t>UPS</t>
  </si>
  <si>
    <t>Escaners</t>
  </si>
  <si>
    <t>ESCANERS</t>
  </si>
  <si>
    <t xml:space="preserve"> Electrodomésticos</t>
  </si>
  <si>
    <t>2.6.1.4.01</t>
  </si>
  <si>
    <t>Neveras para uso doméstico</t>
  </si>
  <si>
    <t>Dispensadores de agua caliente</t>
  </si>
  <si>
    <t>BEBEDERO AGUA CALIENTE Y FRIA</t>
  </si>
  <si>
    <t>Hornos microondas para uso doméstico</t>
  </si>
  <si>
    <t>MICROONDAS</t>
  </si>
  <si>
    <t xml:space="preserve">Uniformes institucionales </t>
  </si>
  <si>
    <t>2.3.2.3.01</t>
  </si>
  <si>
    <t>Camisetas (t-shirts) para hombre</t>
  </si>
  <si>
    <t>T-shirts Mujer RRHH</t>
  </si>
  <si>
    <t>T-shirts Hombre RRHH</t>
  </si>
  <si>
    <t>Organización de Eventos y Festividades</t>
  </si>
  <si>
    <t>2.2.8.6.01</t>
  </si>
  <si>
    <t>Eventos Generales</t>
  </si>
  <si>
    <t>Actividad de Navidad</t>
  </si>
  <si>
    <t xml:space="preserve">Premios Fray Anton de Montesinos </t>
  </si>
  <si>
    <t>2.2.8.7.02</t>
  </si>
  <si>
    <t xml:space="preserve">Servicios legales </t>
  </si>
  <si>
    <t>CONTRATACION POR UN (1) AÑO DE NOTARIO PUBLICO PARA LEGALIZACION DE ACTOS DE PROCESOS DE COMPRAS</t>
  </si>
  <si>
    <t>CONTRATACION POR UN (1) AÑO DE NOTARIO PUBLICO PARA LEGALIZACION DE CONTRATOS</t>
  </si>
  <si>
    <t xml:space="preserve">Licencias Informaticas </t>
  </si>
  <si>
    <t>2.2.5.9.01</t>
  </si>
  <si>
    <t>LICENCIAS DE MICROSOFT OFFICE 365 E1(O365E1 ShrdSvr ALNG SubsVL MVL PerUsr)</t>
  </si>
  <si>
    <t>LICENCIAS DE MICROSOFT OFFICE 365 E3 (O365E3 ShrdSvr ALNG SubsVL MVL PerUsr)</t>
  </si>
  <si>
    <t>RENOVACION LICENCIA FORTIGATE</t>
  </si>
  <si>
    <t>LICENCIA AZURE AD PREMIUM P2 ANUAL</t>
  </si>
  <si>
    <t>LICENCIA FORTINET</t>
  </si>
  <si>
    <t xml:space="preserve">Servicios de impresión </t>
  </si>
  <si>
    <t>2.2.2.2.01</t>
  </si>
  <si>
    <t xml:space="preserve">Servicios de impresión de libros </t>
  </si>
  <si>
    <t xml:space="preserve">Hojas Timbradas </t>
  </si>
  <si>
    <t>Resma</t>
  </si>
  <si>
    <t>Recarga de pase rapido</t>
  </si>
  <si>
    <t>2.2.9.1.01</t>
  </si>
  <si>
    <t xml:space="preserve">Pase rapido flotilla vehicular </t>
  </si>
  <si>
    <t>Recarga de pase rapido en peajes para la flotilla vehicular de la ONDP</t>
  </si>
  <si>
    <t>Servicio de monitoreo satelital GPS</t>
  </si>
  <si>
    <t>2.2.8.7.05</t>
  </si>
  <si>
    <t>Servicios de monitoreo satelital GPS</t>
  </si>
  <si>
    <t>Servicios de monitoreo satelital GPS para la flotilla vehicular de la ONDP</t>
  </si>
  <si>
    <t xml:space="preserve"> Neumaticos para flotilla vehicular </t>
  </si>
  <si>
    <t>2.3.5.3.01</t>
  </si>
  <si>
    <t>Neumaticos para Automoviles o Camiones ligeros</t>
  </si>
  <si>
    <t>NEUMATICOS PARA VEHICULOS</t>
  </si>
  <si>
    <t>PORODUCTOS ELECTRICOS Y AFINES</t>
  </si>
  <si>
    <t>2.3.9.6.01</t>
  </si>
  <si>
    <t>Paneles  LED  luz blanca</t>
  </si>
  <si>
    <t>Paneles  LED  2X2 de 40 W y 6500K, luz blanca</t>
  </si>
  <si>
    <t>Tubos LED , T8, luz blanca.</t>
  </si>
  <si>
    <t>Tubos LED de 18 W, 120 centimetros de largo, T8, luz blanca.</t>
  </si>
  <si>
    <t xml:space="preserve">Herramientas </t>
  </si>
  <si>
    <t>2.6.5.7.01</t>
  </si>
  <si>
    <t>Taladro con martillo</t>
  </si>
  <si>
    <t>Kit de herramientas de red</t>
  </si>
  <si>
    <t>2.3.6.3.04</t>
  </si>
  <si>
    <t xml:space="preserve">Kit de destornilladores </t>
  </si>
  <si>
    <t>Viajes aereos y hospedaje</t>
  </si>
  <si>
    <t>2.2.4.1.01</t>
  </si>
  <si>
    <t>Boletos Aereos</t>
  </si>
  <si>
    <t>BOLETOS AEREOS</t>
  </si>
  <si>
    <t>2.2.5.1.02</t>
  </si>
  <si>
    <t xml:space="preserve">Hospedaje en hoteles internacionales </t>
  </si>
  <si>
    <t xml:space="preserve">Servicios de hospedaje en hoteles </t>
  </si>
  <si>
    <t xml:space="preserve">Remodelaciones en edificaciones </t>
  </si>
  <si>
    <t>2.7.1.2.01</t>
  </si>
  <si>
    <t>Aires acondicionados</t>
  </si>
  <si>
    <t>2.6.5.4.02</t>
  </si>
  <si>
    <t xml:space="preserve">Compra de aires acondicionados </t>
  </si>
  <si>
    <t>2.3.9.9.05</t>
  </si>
  <si>
    <t xml:space="preserve">Trofeos 8 1/2 pulgadas </t>
  </si>
  <si>
    <t>Trofeos</t>
  </si>
  <si>
    <t xml:space="preserve">Trofeos 12 pulgadas </t>
  </si>
  <si>
    <t>Placas</t>
  </si>
  <si>
    <t xml:space="preserve"> Tarjas</t>
  </si>
  <si>
    <t>2.3.3.3.01</t>
  </si>
  <si>
    <t xml:space="preserve">Certificados </t>
  </si>
  <si>
    <t xml:space="preserve">Carpetas para certificados </t>
  </si>
  <si>
    <t xml:space="preserve">Agendas institucionales </t>
  </si>
  <si>
    <t xml:space="preserve">Agendas Ejecutivas </t>
  </si>
  <si>
    <t xml:space="preserve">Agendas Sencillas </t>
  </si>
  <si>
    <t xml:space="preserve">TOTAL GENERAL </t>
  </si>
  <si>
    <t xml:space="preserve"> Periodo 2024</t>
  </si>
  <si>
    <t xml:space="preserve">NEVERITA EJECUTIVA </t>
  </si>
  <si>
    <t xml:space="preserve">Estufa de una hornilla </t>
  </si>
  <si>
    <t>ESTUFA ELECTRICA UNA (1) HORNILLA</t>
  </si>
  <si>
    <t xml:space="preserve">Cafetera electrica </t>
  </si>
  <si>
    <t xml:space="preserve">Nevera de 10 pies cubicos </t>
  </si>
  <si>
    <t xml:space="preserve">NEVERAS DE 10 PIES CUBICOS </t>
  </si>
  <si>
    <t>Cafetera electrica de 8 tazas</t>
  </si>
  <si>
    <t xml:space="preserve">CAFETERA ELECTRICA  12 TAZAS </t>
  </si>
  <si>
    <t xml:space="preserve">CAFETERA ELECTRICA  8 TAZAS </t>
  </si>
  <si>
    <t xml:space="preserve">Estufa de dos hornilla </t>
  </si>
  <si>
    <t>ESTUFA ELECTRICA UDOS(2) HORNILLAS</t>
  </si>
  <si>
    <t>Abanicos de pared</t>
  </si>
  <si>
    <t>ABNICOS DE PARED</t>
  </si>
  <si>
    <t xml:space="preserve">Deshumificador </t>
  </si>
  <si>
    <t>DESHUMIFICADOR</t>
  </si>
  <si>
    <t xml:space="preserve">Anaqueles </t>
  </si>
  <si>
    <t xml:space="preserve">ANAQUELES </t>
  </si>
  <si>
    <t xml:space="preserve">Armarios </t>
  </si>
  <si>
    <t xml:space="preserve">ARMARIOS </t>
  </si>
  <si>
    <t xml:space="preserve">Archivos aereos </t>
  </si>
  <si>
    <t xml:space="preserve">ARHIVOS AEREOS </t>
  </si>
  <si>
    <t xml:space="preserve">Sillas secretariales </t>
  </si>
  <si>
    <t xml:space="preserve">SILLAS SECRETARIALES SIN BRAZOS </t>
  </si>
  <si>
    <t xml:space="preserve">Archivos  </t>
  </si>
  <si>
    <t xml:space="preserve">ARCHIVOS DE CINCO GAVETAS </t>
  </si>
  <si>
    <t>Actividades de capacitacion y otros eventos contrato</t>
  </si>
  <si>
    <t xml:space="preserve">Servicios de catering para otros eventos </t>
  </si>
  <si>
    <t xml:space="preserve">Servicio de almuerzos para militares </t>
  </si>
  <si>
    <t xml:space="preserve">Actividad cumple años institucion </t>
  </si>
  <si>
    <t xml:space="preserve">Mantenimiento Equipos de Transoprte </t>
  </si>
  <si>
    <t>2.6.5.6.01</t>
  </si>
  <si>
    <t xml:space="preserve">Baterias para inversor de 6 voltios  </t>
  </si>
  <si>
    <t>Cables #1/0 para soldar</t>
  </si>
  <si>
    <t>Terminales de ojo para cable #1/0</t>
  </si>
  <si>
    <t>BREAKER DOBLE DE 25 AMPS.</t>
  </si>
  <si>
    <t xml:space="preserve">2.3.9.8.01 </t>
  </si>
  <si>
    <t>CAJA ELÉCTRICA EMPOTRABLE 4x8 PARA CUATRO BREAKER</t>
  </si>
  <si>
    <t>OFICINA NACIONAL DE DEFENSA PUBLICA, ONDP</t>
  </si>
  <si>
    <t xml:space="preserve"> Notario Publico</t>
  </si>
  <si>
    <t xml:space="preserve">Impresión y encuadernacion de informes anuales </t>
  </si>
  <si>
    <t>Impresión y encuadernacion de informes carcelarios</t>
  </si>
  <si>
    <t xml:space="preserve">Agendas institucionales, certificados y carpetas para premiación </t>
  </si>
  <si>
    <t>Articulos para premios Fray Anton de Montesinos</t>
  </si>
  <si>
    <t xml:space="preserve">Publicidad </t>
  </si>
  <si>
    <t xml:space="preserve">Servicios de Publicidad </t>
  </si>
  <si>
    <t>2.2.2.1.01</t>
  </si>
  <si>
    <t>Equipos de Transoprte</t>
  </si>
  <si>
    <t xml:space="preserve">Servicios de publicidad institucional </t>
  </si>
  <si>
    <t xml:space="preserve">Servicios de publicidad premiacion </t>
  </si>
  <si>
    <t>2.6.4.1.01</t>
  </si>
  <si>
    <t xml:space="preserve">Camionetas </t>
  </si>
  <si>
    <t xml:space="preserve">Minibus </t>
  </si>
  <si>
    <t xml:space="preserve">Minibus de 16 pasajeros </t>
  </si>
  <si>
    <t xml:space="preserve">Lavado de vehiculos </t>
  </si>
  <si>
    <t xml:space="preserve">Servicio de lavado de vehiculo </t>
  </si>
  <si>
    <t xml:space="preserve">Servicio de lavado de vehiculos </t>
  </si>
  <si>
    <t>2.2.8.7.06</t>
  </si>
  <si>
    <t>Plataforma pruebas psicometricas RRHH</t>
  </si>
  <si>
    <t>Servicio de plataforma digital para aplicar pruebas psicométricas.</t>
  </si>
  <si>
    <t>Plataforma para aplicar pruebas psicometricas RRHH</t>
  </si>
  <si>
    <t xml:space="preserve">Servicio de reparación de electrodomesticos y aires acondicionados </t>
  </si>
  <si>
    <t>Servicio de reparacion de equipos</t>
  </si>
  <si>
    <t>2.2.7.2.08</t>
  </si>
  <si>
    <t xml:space="preserve">Reparacion de electrodomesticos </t>
  </si>
  <si>
    <t xml:space="preserve">Servicios de reparación de eléctrodomesticos </t>
  </si>
  <si>
    <t xml:space="preserve">Servicio de reparacion de inversores </t>
  </si>
  <si>
    <t xml:space="preserve">Reparacion de inversores </t>
  </si>
  <si>
    <t xml:space="preserve">Reparacion de tarjetas de aires acondicionados </t>
  </si>
  <si>
    <t xml:space="preserve">Servicio de reparacion de tarjetas de aires acondiciondos </t>
  </si>
  <si>
    <t xml:space="preserve">Servicio de reparación de equipos informaticos </t>
  </si>
  <si>
    <t>2.2.7.2.02</t>
  </si>
  <si>
    <t xml:space="preserve">Reparación de equipos informaticos </t>
  </si>
  <si>
    <t xml:space="preserve">Servicio de reparacion de equipos informaticos </t>
  </si>
  <si>
    <t xml:space="preserve">Boletos aéreos y transportes incluye visitas carcelarias  </t>
  </si>
  <si>
    <t xml:space="preserve">transporte visitas carcelarias </t>
  </si>
  <si>
    <t xml:space="preserve">Trasnsporte para visitas carcelarias </t>
  </si>
  <si>
    <t xml:space="preserve">Servicios de floristeria </t>
  </si>
  <si>
    <t xml:space="preserve">Servicios de Floristeria </t>
  </si>
  <si>
    <t>2.3.1.3.03</t>
  </si>
  <si>
    <t xml:space="preserve">Servicio de floristerias, coronoas funebres </t>
  </si>
  <si>
    <t xml:space="preserve"> </t>
  </si>
  <si>
    <t>ESTIMACIÓN DE COMPRAS PARA EL AÑO 2024 CLASIFICADO POR CUENTAS OBJETALES.</t>
  </si>
  <si>
    <t>Descripción de la Compra</t>
  </si>
  <si>
    <t>Total anual por  Compra</t>
  </si>
  <si>
    <t>Total general</t>
  </si>
  <si>
    <t>ESTIMACIÓN DE PROCESOS COMPRAS PARA EL AÑO 2024 CLASIFICADO POR TRIMESTRE</t>
  </si>
  <si>
    <t>Total trimestral</t>
  </si>
  <si>
    <t>Compras a MIPYMES</t>
  </si>
  <si>
    <t>Total general PACC</t>
  </si>
  <si>
    <t>Total general MIPYMES</t>
  </si>
  <si>
    <t>% Estimado para empresas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</si>
</sst>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_-* #,##0.00\ _€_-;\-* #,##0.00\ _€_-;_-* &quot;-&quot;??\ _€_-;_-@_-"/>
    <numFmt numFmtId="167" formatCode="_-* #,##0.00\ [$DOP]_-;\-* #,##0.00\ [$DOP]_-;_-* &quot;-&quot;??\ [$DOP]_-;_-@_-"/>
    <numFmt numFmtId="168" formatCode="_-[$DOP]\ * #,##0.00_-;\-[$DOP]\ * #,##0.00_-;_-[$DOP]\ * &quot;-&quot;??_-;_-@_-"/>
    <numFmt numFmtId="169" formatCode="_([$DOP]\ * #,##0.00_);_([$DOP]\ * \(#,##0.00\);_([$DOP]\ * &quot;-&quot;??_);_(@_)"/>
    <numFmt numFmtId="170" formatCode="&quot;$&quot;#,##0.00"/>
  </numFmts>
  <fonts count="3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sz val="1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1"/>
      <name val="Calibri Light"/>
      <family val="2"/>
      <scheme val="maj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3" borderId="1">
      <alignment horizontal="center" vertical="center"/>
    </xf>
    <xf numFmtId="0" fontId="2" fillId="3" borderId="1">
      <alignment horizontal="center" vertical="center" wrapText="1"/>
    </xf>
    <xf numFmtId="166" fontId="3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6" fontId="7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4" xfId="0" applyFont="1" applyBorder="1" applyAlignment="1">
      <alignment horizontal="center"/>
    </xf>
    <xf numFmtId="4" fontId="9" fillId="0" borderId="2" xfId="0" applyNumberFormat="1" applyFont="1" applyBorder="1"/>
    <xf numFmtId="4" fontId="8" fillId="0" borderId="1" xfId="0" applyNumberFormat="1" applyFont="1" applyFill="1" applyBorder="1" applyAlignment="1">
      <alignment horizontal="center" vertical="center"/>
    </xf>
    <xf numFmtId="166" fontId="10" fillId="0" borderId="1" xfId="3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wrapText="1"/>
    </xf>
    <xf numFmtId="0" fontId="10" fillId="0" borderId="1" xfId="0" applyFont="1" applyFill="1" applyBorder="1"/>
    <xf numFmtId="0" fontId="7" fillId="0" borderId="0" xfId="0" applyFont="1" applyFill="1"/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2" fillId="0" borderId="1" xfId="1" applyFont="1" applyFill="1" applyBorder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7" fontId="2" fillId="0" borderId="1" xfId="3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8" fontId="5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16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167" fontId="2" fillId="0" borderId="1" xfId="3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7" fontId="5" fillId="0" borderId="0" xfId="0" applyNumberFormat="1" applyFont="1"/>
    <xf numFmtId="166" fontId="5" fillId="0" borderId="0" xfId="3" applyFont="1" applyFill="1"/>
    <xf numFmtId="166" fontId="0" fillId="0" borderId="0" xfId="3" applyFont="1" applyFill="1"/>
    <xf numFmtId="167" fontId="5" fillId="0" borderId="0" xfId="0" applyNumberFormat="1" applyFont="1" applyFill="1"/>
    <xf numFmtId="166" fontId="5" fillId="0" borderId="0" xfId="3" applyFont="1"/>
    <xf numFmtId="164" fontId="5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6" fontId="5" fillId="0" borderId="0" xfId="0" applyNumberFormat="1" applyFont="1" applyFill="1"/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7" fontId="5" fillId="0" borderId="0" xfId="0" applyNumberFormat="1" applyFont="1" applyFill="1" applyBorder="1"/>
    <xf numFmtId="0" fontId="2" fillId="3" borderId="1" xfId="1" applyFont="1" applyBorder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/>
    </xf>
    <xf numFmtId="0" fontId="2" fillId="3" borderId="1" xfId="2" applyFont="1" applyBorder="1" applyAlignment="1">
      <alignment horizontal="center" vertical="center" wrapText="1"/>
    </xf>
    <xf numFmtId="167" fontId="5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7" fontId="2" fillId="0" borderId="5" xfId="3" applyNumberFormat="1" applyFont="1" applyBorder="1" applyAlignment="1">
      <alignment horizontal="right" vertical="center"/>
    </xf>
    <xf numFmtId="167" fontId="5" fillId="5" borderId="0" xfId="0" applyNumberFormat="1" applyFont="1" applyFill="1" applyBorder="1"/>
    <xf numFmtId="0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righ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3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167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7" fontId="23" fillId="0" borderId="1" xfId="3" applyNumberFormat="1" applyFont="1" applyFill="1" applyBorder="1" applyAlignment="1">
      <alignment horizontal="right" vertical="center" wrapText="1"/>
    </xf>
    <xf numFmtId="167" fontId="0" fillId="0" borderId="0" xfId="0" applyNumberFormat="1" applyFont="1" applyFill="1"/>
    <xf numFmtId="169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horizontal="right" vertical="center"/>
    </xf>
    <xf numFmtId="167" fontId="5" fillId="5" borderId="5" xfId="0" applyNumberFormat="1" applyFont="1" applyFill="1" applyBorder="1"/>
    <xf numFmtId="0" fontId="10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6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8" fillId="0" borderId="3" xfId="3" applyNumberFormat="1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67" fontId="25" fillId="0" borderId="10" xfId="0" applyNumberFormat="1" applyFont="1" applyBorder="1"/>
    <xf numFmtId="0" fontId="12" fillId="0" borderId="0" xfId="0" applyFont="1" applyAlignment="1"/>
    <xf numFmtId="169" fontId="2" fillId="0" borderId="1" xfId="0" applyNumberFormat="1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3" borderId="1" xfId="2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67" fontId="18" fillId="0" borderId="1" xfId="3" applyNumberFormat="1" applyFont="1" applyFill="1" applyBorder="1" applyAlignment="1">
      <alignment horizontal="right" vertical="center"/>
    </xf>
    <xf numFmtId="169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8" xfId="1" applyFont="1" applyBorder="1" applyProtection="1">
      <alignment horizontal="center" vertical="center"/>
      <protection locked="0"/>
    </xf>
    <xf numFmtId="0" fontId="2" fillId="3" borderId="9" xfId="2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67" fontId="18" fillId="0" borderId="9" xfId="3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169" fontId="18" fillId="6" borderId="1" xfId="0" applyNumberFormat="1" applyFont="1" applyFill="1" applyBorder="1" applyAlignment="1">
      <alignment horizontal="center" vertical="center"/>
    </xf>
    <xf numFmtId="0" fontId="2" fillId="0" borderId="8" xfId="1" applyFont="1" applyFill="1" applyBorder="1" applyProtection="1">
      <alignment horizontal="center" vertical="center"/>
      <protection locked="0"/>
    </xf>
    <xf numFmtId="3" fontId="2" fillId="0" borderId="9" xfId="0" applyNumberFormat="1" applyFont="1" applyFill="1" applyBorder="1" applyAlignment="1">
      <alignment horizontal="center" vertical="center"/>
    </xf>
    <xf numFmtId="167" fontId="2" fillId="0" borderId="9" xfId="0" applyNumberFormat="1" applyFont="1" applyFill="1" applyBorder="1" applyAlignment="1">
      <alignment horizontal="center" vertical="center"/>
    </xf>
    <xf numFmtId="169" fontId="2" fillId="0" borderId="9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169" fontId="18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9" fontId="18" fillId="8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167" fontId="2" fillId="0" borderId="9" xfId="3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167" fontId="2" fillId="0" borderId="9" xfId="3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169" fontId="2" fillId="0" borderId="5" xfId="0" applyNumberFormat="1" applyFont="1" applyBorder="1" applyAlignment="1">
      <alignment horizontal="center" vertical="center"/>
    </xf>
    <xf numFmtId="0" fontId="0" fillId="0" borderId="1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7" fontId="2" fillId="0" borderId="0" xfId="3" applyNumberFormat="1" applyFont="1" applyBorder="1" applyAlignment="1">
      <alignment horizontal="right" vertical="center"/>
    </xf>
    <xf numFmtId="169" fontId="18" fillId="7" borderId="3" xfId="0" applyNumberFormat="1" applyFont="1" applyFill="1" applyBorder="1" applyAlignment="1">
      <alignment horizontal="center" vertical="center"/>
    </xf>
    <xf numFmtId="169" fontId="18" fillId="6" borderId="3" xfId="0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4" fontId="26" fillId="0" borderId="0" xfId="0" applyNumberFormat="1" applyFont="1"/>
    <xf numFmtId="0" fontId="0" fillId="0" borderId="0" xfId="0" applyAlignment="1">
      <alignment wrapText="1"/>
    </xf>
    <xf numFmtId="169" fontId="0" fillId="0" borderId="0" xfId="0" applyNumberFormat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69" fontId="31" fillId="0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166" fontId="30" fillId="0" borderId="1" xfId="3" applyFont="1" applyFill="1" applyBorder="1" applyAlignment="1">
      <alignment horizontal="center" vertical="center"/>
    </xf>
    <xf numFmtId="166" fontId="0" fillId="0" borderId="1" xfId="3" applyFont="1" applyBorder="1"/>
    <xf numFmtId="166" fontId="0" fillId="0" borderId="0" xfId="3" applyFont="1"/>
    <xf numFmtId="166" fontId="5" fillId="0" borderId="1" xfId="3" applyFont="1" applyBorder="1"/>
    <xf numFmtId="166" fontId="5" fillId="0" borderId="1" xfId="3" applyFont="1" applyBorder="1" applyAlignment="1">
      <alignment horizontal="center"/>
    </xf>
    <xf numFmtId="9" fontId="0" fillId="0" borderId="0" xfId="8" applyFont="1"/>
    <xf numFmtId="9" fontId="5" fillId="0" borderId="1" xfId="8" applyFont="1" applyBorder="1" applyAlignment="1">
      <alignment horizontal="center"/>
    </xf>
    <xf numFmtId="166" fontId="5" fillId="0" borderId="1" xfId="3" applyFont="1" applyBorder="1" applyAlignment="1">
      <alignment horizontal="right"/>
    </xf>
    <xf numFmtId="166" fontId="5" fillId="0" borderId="1" xfId="3" applyFont="1" applyBorder="1" applyAlignment="1">
      <alignment horizontal="left"/>
    </xf>
    <xf numFmtId="166" fontId="2" fillId="0" borderId="1" xfId="3" applyFont="1" applyFill="1" applyBorder="1" applyAlignment="1">
      <alignment horizontal="right" vertical="center"/>
    </xf>
    <xf numFmtId="166" fontId="2" fillId="0" borderId="1" xfId="3" applyFont="1" applyBorder="1" applyAlignment="1">
      <alignment horizontal="right" vertical="center"/>
    </xf>
    <xf numFmtId="166" fontId="2" fillId="0" borderId="1" xfId="3" applyFont="1" applyFill="1" applyBorder="1" applyAlignment="1">
      <alignment horizontal="center" vertical="center"/>
    </xf>
    <xf numFmtId="166" fontId="23" fillId="0" borderId="1" xfId="3" applyFont="1" applyFill="1" applyBorder="1" applyAlignment="1">
      <alignment horizontal="right" vertical="center" wrapText="1"/>
    </xf>
    <xf numFmtId="166" fontId="2" fillId="0" borderId="5" xfId="3" applyFont="1" applyBorder="1" applyAlignment="1">
      <alignment horizontal="right" vertical="center"/>
    </xf>
    <xf numFmtId="166" fontId="23" fillId="0" borderId="0" xfId="3" applyFont="1" applyAlignment="1">
      <alignment horizontal="center" vertical="center" wrapText="1"/>
    </xf>
    <xf numFmtId="166" fontId="0" fillId="0" borderId="0" xfId="3" applyFont="1" applyAlignment="1">
      <alignment horizontal="right"/>
    </xf>
    <xf numFmtId="166" fontId="5" fillId="0" borderId="0" xfId="3" applyFont="1" applyBorder="1" applyAlignment="1">
      <alignment horizontal="right"/>
    </xf>
    <xf numFmtId="166" fontId="23" fillId="2" borderId="1" xfId="3" applyFont="1" applyFill="1" applyBorder="1" applyAlignment="1">
      <alignment horizontal="right" vertical="center" wrapText="1"/>
    </xf>
    <xf numFmtId="166" fontId="5" fillId="5" borderId="1" xfId="3" applyFont="1" applyFill="1" applyBorder="1" applyAlignment="1">
      <alignment horizontal="right"/>
    </xf>
    <xf numFmtId="166" fontId="5" fillId="0" borderId="0" xfId="3" applyFont="1" applyAlignment="1">
      <alignment horizontal="right"/>
    </xf>
    <xf numFmtId="166" fontId="5" fillId="0" borderId="0" xfId="3" applyFont="1" applyFill="1" applyAlignment="1">
      <alignment horizontal="right"/>
    </xf>
    <xf numFmtId="166" fontId="0" fillId="0" borderId="0" xfId="3" applyFont="1" applyFill="1" applyAlignment="1">
      <alignment horizontal="right"/>
    </xf>
    <xf numFmtId="166" fontId="5" fillId="0" borderId="0" xfId="3" applyFont="1" applyFill="1" applyBorder="1" applyAlignment="1">
      <alignment horizontal="right"/>
    </xf>
    <xf numFmtId="166" fontId="5" fillId="5" borderId="0" xfId="3" applyFont="1" applyFill="1" applyBorder="1" applyAlignment="1">
      <alignment horizontal="right"/>
    </xf>
    <xf numFmtId="166" fontId="0" fillId="0" borderId="0" xfId="3" applyFont="1" applyBorder="1" applyAlignment="1">
      <alignment horizontal="right"/>
    </xf>
    <xf numFmtId="166" fontId="5" fillId="5" borderId="5" xfId="3" applyFont="1" applyFill="1" applyBorder="1" applyAlignment="1">
      <alignment horizontal="right"/>
    </xf>
    <xf numFmtId="166" fontId="25" fillId="0" borderId="10" xfId="3" applyFont="1" applyBorder="1" applyAlignment="1">
      <alignment horizontal="right"/>
    </xf>
    <xf numFmtId="0" fontId="22" fillId="4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9">
    <cellStyle name="ArticleBody" xfId="1"/>
    <cellStyle name="ArticleBody_UNSCPCDescription" xfId="2"/>
    <cellStyle name="Millares" xfId="3" builtinId="3"/>
    <cellStyle name="Millares 2" xfId="6"/>
    <cellStyle name="Moneda 2" xfId="7"/>
    <cellStyle name="Normal" xfId="0" builtinId="0"/>
    <cellStyle name="Normal 2" xfId="5"/>
    <cellStyle name="Normal 3" xfId="4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P4610\Users\memoria%20anual%202017-PNPSP2018%20POA%20y%20Compras\pacc%202017\Plan%20de%20compras%202017%20-%20Co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30.3\Direcci&#243;n-Administrativa\Compras&amp;Contrataciones\EXPEDIENTES%202021\COMPRAS%202021\COMPRAS%20MENORES%202021\CM-2021-0009%20MATERIAL%20DE%20LIMPIEZA%20(MIPYMES)\EXCEL\MATERIALES%20DE%20LIMPIEZ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"/>
      <sheetName val="CUADRO SOLICITUD"/>
      <sheetName val="PLAN DE ENTREGA"/>
      <sheetName val="OFERTAS RECIBIDAS"/>
      <sheetName val="CUADRO COMPARATIVO"/>
      <sheetName val="ESPECIFICACIONES "/>
      <sheetName val="CUADRO DE ADJUDICACION "/>
    </sheetNames>
    <sheetDataSet>
      <sheetData sheetId="0" refreshError="1"/>
      <sheetData sheetId="1" refreshError="1">
        <row r="3">
          <cell r="C3">
            <v>14111704</v>
          </cell>
          <cell r="E3" t="str">
            <v>Papel de baño para dispensador (12/1)</v>
          </cell>
          <cell r="F3" t="str">
            <v>Fardo</v>
          </cell>
        </row>
        <row r="4">
          <cell r="C4">
            <v>14111703</v>
          </cell>
          <cell r="D4" t="str">
            <v>2.3.3.2.01</v>
          </cell>
          <cell r="E4" t="str">
            <v>Servilletas para dispensador paq. 100/1 fardos (24/1)</v>
          </cell>
          <cell r="F4" t="str">
            <v>Fardo</v>
          </cell>
        </row>
        <row r="5">
          <cell r="C5">
            <v>14111705</v>
          </cell>
          <cell r="D5" t="str">
            <v>2.3.3.2.01</v>
          </cell>
          <cell r="E5" t="str">
            <v>Servilletas sencillas paq. de 500/1 fardos (10/1)</v>
          </cell>
          <cell r="F5" t="str">
            <v>Fardo</v>
          </cell>
        </row>
        <row r="6">
          <cell r="C6">
            <v>10191509</v>
          </cell>
          <cell r="D6" t="str">
            <v>2.3.7.2.05</v>
          </cell>
          <cell r="E6" t="str">
            <v>Insecticida para cucarachas (250 militros)</v>
          </cell>
          <cell r="F6" t="str">
            <v xml:space="preserve">Unidad </v>
          </cell>
        </row>
        <row r="7">
          <cell r="C7">
            <v>47131812</v>
          </cell>
          <cell r="D7" t="str">
            <v>2.3.9.1.01</v>
          </cell>
          <cell r="E7" t="str">
            <v>Ambientador en spray 8 onz</v>
          </cell>
          <cell r="F7" t="str">
            <v xml:space="preserve">Unidad </v>
          </cell>
        </row>
        <row r="8">
          <cell r="C8">
            <v>47121803</v>
          </cell>
          <cell r="D8" t="str">
            <v>2.3.9.1.01</v>
          </cell>
          <cell r="E8" t="str">
            <v xml:space="preserve">Brillo verde con esponja </v>
          </cell>
          <cell r="F8" t="str">
            <v xml:space="preserve">Unidad </v>
          </cell>
        </row>
        <row r="9">
          <cell r="C9">
            <v>47121803</v>
          </cell>
          <cell r="D9" t="str">
            <v>2.3.9.1.01</v>
          </cell>
          <cell r="E9" t="str">
            <v>Brillo verde pequeño</v>
          </cell>
          <cell r="F9" t="str">
            <v xml:space="preserve">Unidad </v>
          </cell>
        </row>
        <row r="10">
          <cell r="C10">
            <v>47131807</v>
          </cell>
          <cell r="D10" t="str">
            <v>2.3.9.1.01</v>
          </cell>
          <cell r="E10" t="str">
            <v>Cloro</v>
          </cell>
          <cell r="F10" t="str">
            <v>Galón</v>
          </cell>
        </row>
        <row r="11">
          <cell r="C11">
            <v>47121804</v>
          </cell>
          <cell r="D11" t="str">
            <v>2.3.9.1.01</v>
          </cell>
          <cell r="E11" t="str">
            <v>Cubetas de 3 galones c/asa s/tapa</v>
          </cell>
          <cell r="F11" t="str">
            <v xml:space="preserve">Unidad </v>
          </cell>
        </row>
        <row r="12">
          <cell r="C12">
            <v>47131801</v>
          </cell>
          <cell r="D12" t="str">
            <v>2.3.9.1.01</v>
          </cell>
          <cell r="E12" t="str">
            <v>Desinfectante líquido de piso</v>
          </cell>
          <cell r="F12" t="str">
            <v>Galón</v>
          </cell>
        </row>
        <row r="13">
          <cell r="C13">
            <v>41103206</v>
          </cell>
          <cell r="D13" t="str">
            <v>2.3.9.1.01</v>
          </cell>
          <cell r="E13" t="str">
            <v>Detergente en polvo paquetes 1 lib.</v>
          </cell>
          <cell r="F13" t="str">
            <v>Libra</v>
          </cell>
        </row>
        <row r="14">
          <cell r="C14">
            <v>47131604</v>
          </cell>
          <cell r="D14" t="str">
            <v>2.3.9.1.01</v>
          </cell>
          <cell r="E14" t="str">
            <v>Escobas de nylon c/ palo</v>
          </cell>
          <cell r="F14" t="str">
            <v xml:space="preserve">Unidad </v>
          </cell>
        </row>
        <row r="15">
          <cell r="C15">
            <v>47121701</v>
          </cell>
          <cell r="D15" t="str">
            <v>2.3.9.1.01</v>
          </cell>
          <cell r="E15" t="str">
            <v>Funda de basura plástica negra 24 x 30 (100/1)</v>
          </cell>
          <cell r="F15" t="str">
            <v>Fardo</v>
          </cell>
        </row>
        <row r="16">
          <cell r="C16">
            <v>47121701</v>
          </cell>
          <cell r="D16" t="str">
            <v>2.3.9.1.01</v>
          </cell>
          <cell r="E16" t="str">
            <v>Funda de basura plástica negra 36 x 54 (100/1)</v>
          </cell>
          <cell r="F16" t="str">
            <v>Fardo</v>
          </cell>
        </row>
        <row r="17">
          <cell r="C17">
            <v>47132102</v>
          </cell>
          <cell r="D17" t="str">
            <v>2.3.9.1.01</v>
          </cell>
          <cell r="E17" t="str">
            <v>Guantes domésticos (size M:89 pares /L: 10 pares)</v>
          </cell>
          <cell r="F17" t="str">
            <v>Par</v>
          </cell>
        </row>
        <row r="18">
          <cell r="C18">
            <v>47131810</v>
          </cell>
          <cell r="D18" t="str">
            <v>2.3.9.1.01</v>
          </cell>
          <cell r="E18" t="str">
            <v>Jabón líquido de fregar</v>
          </cell>
          <cell r="F18" t="str">
            <v>Galón</v>
          </cell>
        </row>
        <row r="19">
          <cell r="C19">
            <v>47131810</v>
          </cell>
          <cell r="D19" t="str">
            <v>2.3.9.1.01</v>
          </cell>
          <cell r="E19" t="str">
            <v>Jabón líquido de mano</v>
          </cell>
          <cell r="F19" t="str">
            <v>Galón</v>
          </cell>
        </row>
        <row r="20">
          <cell r="C20">
            <v>47131803</v>
          </cell>
          <cell r="D20" t="str">
            <v>2.3.9.1.01</v>
          </cell>
          <cell r="E20" t="str">
            <v>Repuesto de ambientador 7 onz</v>
          </cell>
          <cell r="F20" t="str">
            <v xml:space="preserve">Unidad </v>
          </cell>
        </row>
        <row r="21">
          <cell r="C21">
            <v>47131618</v>
          </cell>
          <cell r="D21" t="str">
            <v>2.3.9.1.01</v>
          </cell>
          <cell r="E21" t="str">
            <v>Suape no. 32</v>
          </cell>
          <cell r="F21" t="str">
            <v xml:space="preserve">Unidad </v>
          </cell>
        </row>
        <row r="22">
          <cell r="C22">
            <v>47131503</v>
          </cell>
          <cell r="D22" t="str">
            <v>2.3.9.1.01</v>
          </cell>
          <cell r="E22" t="str">
            <v>Lanilla</v>
          </cell>
          <cell r="F22" t="str">
            <v>Yarda</v>
          </cell>
        </row>
        <row r="23">
          <cell r="C23">
            <v>47131502</v>
          </cell>
          <cell r="D23" t="str">
            <v>2.3.9.1.01</v>
          </cell>
          <cell r="E23" t="str">
            <v>Toallas de cocina</v>
          </cell>
          <cell r="F23" t="str">
            <v>Unidad</v>
          </cell>
        </row>
        <row r="24">
          <cell r="C24">
            <v>47131824</v>
          </cell>
          <cell r="D24" t="str">
            <v>2.3.9.1.01</v>
          </cell>
          <cell r="E24" t="str">
            <v>Limpia cristales</v>
          </cell>
          <cell r="F24" t="str">
            <v>Galón</v>
          </cell>
        </row>
        <row r="25">
          <cell r="C25">
            <v>47131805</v>
          </cell>
          <cell r="D25" t="str">
            <v>2.3.9.1.01</v>
          </cell>
          <cell r="E25" t="str">
            <v>Espuma limpiadora multipropósito</v>
          </cell>
          <cell r="F25" t="str">
            <v>Unidad</v>
          </cell>
        </row>
        <row r="26">
          <cell r="C26">
            <v>47131503</v>
          </cell>
          <cell r="D26" t="str">
            <v>2.3.9.1.01</v>
          </cell>
          <cell r="E26" t="str">
            <v>Escobilla de Inodoro</v>
          </cell>
          <cell r="F26" t="str">
            <v>Unidad</v>
          </cell>
        </row>
        <row r="27">
          <cell r="C27">
            <v>47131803</v>
          </cell>
          <cell r="D27" t="str">
            <v>2.3.9.1.01</v>
          </cell>
          <cell r="E27" t="str">
            <v>Spray desinfectante  en aerosol  (que elimine olores, mate el 99,9% de los virus y bacterias) (Botella de 19oz)</v>
          </cell>
          <cell r="F27" t="str">
            <v>Unidad</v>
          </cell>
        </row>
        <row r="28">
          <cell r="C28">
            <v>47131611</v>
          </cell>
          <cell r="D28" t="str">
            <v>2.3.9.1.01</v>
          </cell>
          <cell r="E28" t="str">
            <v>Recojedor de basura c/ palo</v>
          </cell>
          <cell r="F28" t="str">
            <v>Unidad</v>
          </cell>
        </row>
        <row r="29">
          <cell r="C29">
            <v>47131804</v>
          </cell>
          <cell r="D29" t="str">
            <v>2.3.9.1.01</v>
          </cell>
          <cell r="E29" t="str">
            <v>Removedor de cemento y manchas de óxido en pisos</v>
          </cell>
          <cell r="F29" t="str">
            <v>Galón</v>
          </cell>
        </row>
        <row r="30">
          <cell r="F30" t="str">
            <v>Unidad</v>
          </cell>
        </row>
        <row r="32">
          <cell r="C32">
            <v>47131710</v>
          </cell>
          <cell r="D32" t="str">
            <v>2.3.9.9.01</v>
          </cell>
          <cell r="E32" t="str">
            <v>Dispensador de papel de baño</v>
          </cell>
          <cell r="F32" t="str">
            <v>Unidad</v>
          </cell>
        </row>
        <row r="33">
          <cell r="C33">
            <v>47131706</v>
          </cell>
          <cell r="D33" t="str">
            <v>2.3.9.9.01</v>
          </cell>
          <cell r="F33" t="str">
            <v>Unidad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271"/>
  <sheetViews>
    <sheetView tabSelected="1" view="pageBreakPreview" topLeftCell="C1" zoomScaleNormal="100" zoomScaleSheetLayoutView="100" workbookViewId="0">
      <selection activeCell="M276" sqref="M276"/>
    </sheetView>
  </sheetViews>
  <sheetFormatPr baseColWidth="10" defaultColWidth="10.7109375" defaultRowHeight="15" x14ac:dyDescent="0.25"/>
  <cols>
    <col min="1" max="1" width="2" style="74" customWidth="1"/>
    <col min="2" max="2" width="11.28515625" style="71" customWidth="1"/>
    <col min="3" max="3" width="20.42578125" style="72" customWidth="1"/>
    <col min="4" max="4" width="33.7109375" style="1" customWidth="1"/>
    <col min="5" max="5" width="29.7109375" style="73" customWidth="1"/>
    <col min="6" max="6" width="11.7109375" style="57" customWidth="1"/>
    <col min="7" max="7" width="13.42578125" style="57" customWidth="1"/>
    <col min="8" max="8" width="10.140625" style="57" customWidth="1"/>
    <col min="9" max="9" width="10.85546875" style="57" customWidth="1"/>
    <col min="10" max="10" width="10" style="57" customWidth="1"/>
    <col min="11" max="11" width="10.85546875" style="57" customWidth="1"/>
    <col min="12" max="12" width="16.42578125" style="90" customWidth="1"/>
    <col min="13" max="13" width="16.140625" style="90" customWidth="1"/>
    <col min="14" max="14" width="25.140625" style="195" customWidth="1"/>
    <col min="15" max="15" width="18.28515625" style="74" bestFit="1" customWidth="1"/>
    <col min="16" max="16384" width="10.7109375" style="74"/>
  </cols>
  <sheetData>
    <row r="2" spans="2:14" ht="26.25" x14ac:dyDescent="0.4">
      <c r="B2" s="210" t="s">
        <v>359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2:14" ht="15" customHeight="1" x14ac:dyDescent="0.25">
      <c r="B3" s="212" t="s">
        <v>48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2:14" ht="21" x14ac:dyDescent="0.25">
      <c r="B4" s="212" t="s">
        <v>321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2:14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2:14" ht="15" customHeight="1" x14ac:dyDescent="0.25">
      <c r="B6" s="211" t="s">
        <v>239</v>
      </c>
      <c r="C6" s="211"/>
      <c r="D6" s="211"/>
      <c r="E6" s="211"/>
      <c r="F6" s="211"/>
      <c r="G6" s="211" t="s">
        <v>50</v>
      </c>
      <c r="H6" s="211"/>
      <c r="I6" s="211"/>
      <c r="J6" s="211"/>
      <c r="K6" s="211"/>
      <c r="L6" s="211"/>
      <c r="M6" s="211"/>
      <c r="N6" s="196"/>
    </row>
    <row r="7" spans="2:14" ht="22.5" x14ac:dyDescent="0.25">
      <c r="B7" s="20" t="s">
        <v>51</v>
      </c>
      <c r="C7" s="21" t="s">
        <v>1</v>
      </c>
      <c r="D7" s="76" t="s">
        <v>52</v>
      </c>
      <c r="E7" s="77" t="s">
        <v>53</v>
      </c>
      <c r="F7" s="76" t="s">
        <v>54</v>
      </c>
      <c r="G7" s="78" t="s">
        <v>55</v>
      </c>
      <c r="H7" s="78" t="s">
        <v>56</v>
      </c>
      <c r="I7" s="78" t="s">
        <v>57</v>
      </c>
      <c r="J7" s="78" t="s">
        <v>58</v>
      </c>
      <c r="K7" s="78" t="s">
        <v>59</v>
      </c>
      <c r="L7" s="79" t="s">
        <v>60</v>
      </c>
      <c r="M7" s="79" t="s">
        <v>61</v>
      </c>
      <c r="N7" s="197" t="s">
        <v>62</v>
      </c>
    </row>
    <row r="8" spans="2:14" x14ac:dyDescent="0.25">
      <c r="B8" s="53">
        <v>52141501</v>
      </c>
      <c r="C8" s="36" t="s">
        <v>240</v>
      </c>
      <c r="D8" s="61" t="s">
        <v>241</v>
      </c>
      <c r="E8" s="30" t="s">
        <v>322</v>
      </c>
      <c r="F8" s="25" t="s">
        <v>65</v>
      </c>
      <c r="G8" s="37">
        <v>2</v>
      </c>
      <c r="H8" s="67"/>
      <c r="I8" s="37">
        <v>1</v>
      </c>
      <c r="J8" s="37"/>
      <c r="K8" s="37">
        <f>SUM(G8:J8)</f>
        <v>3</v>
      </c>
      <c r="L8" s="189">
        <v>22000</v>
      </c>
      <c r="M8" s="190">
        <f>+K8*L8</f>
        <v>66000</v>
      </c>
      <c r="N8" s="196"/>
    </row>
    <row r="9" spans="2:14" ht="28.5" customHeight="1" x14ac:dyDescent="0.25">
      <c r="B9" s="53">
        <v>48101714</v>
      </c>
      <c r="C9" s="36" t="s">
        <v>240</v>
      </c>
      <c r="D9" s="61" t="s">
        <v>242</v>
      </c>
      <c r="E9" s="30" t="s">
        <v>243</v>
      </c>
      <c r="F9" s="25" t="s">
        <v>65</v>
      </c>
      <c r="G9" s="37">
        <v>2</v>
      </c>
      <c r="H9" s="67"/>
      <c r="I9" s="37">
        <v>2</v>
      </c>
      <c r="J9" s="37"/>
      <c r="K9" s="37">
        <f t="shared" ref="K9:K17" si="0">SUM(G9:J9)</f>
        <v>4</v>
      </c>
      <c r="L9" s="189">
        <v>18000</v>
      </c>
      <c r="M9" s="190">
        <f t="shared" ref="M9:M17" si="1">+K9*L9</f>
        <v>72000</v>
      </c>
    </row>
    <row r="10" spans="2:14" x14ac:dyDescent="0.25">
      <c r="B10" s="53">
        <v>52141802</v>
      </c>
      <c r="C10" s="36" t="s">
        <v>240</v>
      </c>
      <c r="D10" s="61" t="s">
        <v>323</v>
      </c>
      <c r="E10" s="30" t="s">
        <v>324</v>
      </c>
      <c r="F10" s="25" t="s">
        <v>65</v>
      </c>
      <c r="G10" s="37">
        <v>1</v>
      </c>
      <c r="H10" s="67">
        <v>2</v>
      </c>
      <c r="I10" s="37">
        <v>2</v>
      </c>
      <c r="J10" s="37">
        <v>1</v>
      </c>
      <c r="K10" s="37">
        <f t="shared" si="0"/>
        <v>6</v>
      </c>
      <c r="L10" s="189">
        <v>3000</v>
      </c>
      <c r="M10" s="190">
        <f t="shared" si="1"/>
        <v>18000</v>
      </c>
    </row>
    <row r="11" spans="2:14" x14ac:dyDescent="0.25">
      <c r="B11" s="53">
        <v>52141526</v>
      </c>
      <c r="C11" s="36" t="s">
        <v>240</v>
      </c>
      <c r="D11" s="61" t="s">
        <v>325</v>
      </c>
      <c r="E11" s="30" t="s">
        <v>329</v>
      </c>
      <c r="F11" s="25" t="s">
        <v>65</v>
      </c>
      <c r="G11" s="37">
        <v>2</v>
      </c>
      <c r="H11" s="67">
        <v>1</v>
      </c>
      <c r="I11" s="37">
        <v>2</v>
      </c>
      <c r="J11" s="37">
        <v>2</v>
      </c>
      <c r="K11" s="37">
        <f t="shared" si="0"/>
        <v>7</v>
      </c>
      <c r="L11" s="189">
        <v>4000</v>
      </c>
      <c r="M11" s="190">
        <f t="shared" si="1"/>
        <v>28000</v>
      </c>
    </row>
    <row r="12" spans="2:14" x14ac:dyDescent="0.25">
      <c r="B12" s="53">
        <v>52141526</v>
      </c>
      <c r="C12" s="36" t="s">
        <v>240</v>
      </c>
      <c r="D12" s="61" t="s">
        <v>328</v>
      </c>
      <c r="E12" s="30" t="s">
        <v>330</v>
      </c>
      <c r="F12" s="25" t="s">
        <v>65</v>
      </c>
      <c r="G12" s="37">
        <v>1</v>
      </c>
      <c r="H12" s="67">
        <v>2</v>
      </c>
      <c r="I12" s="37">
        <v>2</v>
      </c>
      <c r="J12" s="37">
        <v>1</v>
      </c>
      <c r="K12" s="37">
        <f t="shared" si="0"/>
        <v>6</v>
      </c>
      <c r="L12" s="189">
        <v>3000</v>
      </c>
      <c r="M12" s="190">
        <f t="shared" si="1"/>
        <v>18000</v>
      </c>
    </row>
    <row r="13" spans="2:14" x14ac:dyDescent="0.25">
      <c r="B13" s="53">
        <v>52141802</v>
      </c>
      <c r="C13" s="36" t="s">
        <v>240</v>
      </c>
      <c r="D13" s="61" t="s">
        <v>331</v>
      </c>
      <c r="E13" s="30" t="s">
        <v>332</v>
      </c>
      <c r="F13" s="25" t="s">
        <v>65</v>
      </c>
      <c r="G13" s="37">
        <v>3</v>
      </c>
      <c r="H13" s="67"/>
      <c r="I13" s="37">
        <v>2</v>
      </c>
      <c r="J13" s="37"/>
      <c r="K13" s="37">
        <f t="shared" si="0"/>
        <v>5</v>
      </c>
      <c r="L13" s="189">
        <v>4000</v>
      </c>
      <c r="M13" s="190">
        <f t="shared" si="1"/>
        <v>20000</v>
      </c>
    </row>
    <row r="14" spans="2:14" x14ac:dyDescent="0.25">
      <c r="B14" s="53">
        <v>40101604</v>
      </c>
      <c r="C14" s="36" t="s">
        <v>240</v>
      </c>
      <c r="D14" s="61" t="s">
        <v>333</v>
      </c>
      <c r="E14" s="30" t="s">
        <v>334</v>
      </c>
      <c r="F14" s="25" t="s">
        <v>65</v>
      </c>
      <c r="G14" s="37">
        <v>2</v>
      </c>
      <c r="H14" s="67"/>
      <c r="I14" s="37"/>
      <c r="J14" s="37"/>
      <c r="K14" s="37">
        <f t="shared" si="0"/>
        <v>2</v>
      </c>
      <c r="L14" s="189">
        <v>8000</v>
      </c>
      <c r="M14" s="190">
        <f t="shared" si="1"/>
        <v>16000</v>
      </c>
    </row>
    <row r="15" spans="2:14" x14ac:dyDescent="0.25">
      <c r="B15" s="53">
        <v>52141501</v>
      </c>
      <c r="C15" s="36" t="s">
        <v>240</v>
      </c>
      <c r="D15" s="61" t="s">
        <v>326</v>
      </c>
      <c r="E15" s="30" t="s">
        <v>327</v>
      </c>
      <c r="F15" s="25" t="s">
        <v>65</v>
      </c>
      <c r="G15" s="37">
        <v>2</v>
      </c>
      <c r="H15" s="67"/>
      <c r="I15" s="37">
        <v>1</v>
      </c>
      <c r="J15" s="37"/>
      <c r="K15" s="37">
        <f t="shared" si="0"/>
        <v>3</v>
      </c>
      <c r="L15" s="189">
        <v>40000</v>
      </c>
      <c r="M15" s="190">
        <f t="shared" si="1"/>
        <v>120000</v>
      </c>
    </row>
    <row r="16" spans="2:14" x14ac:dyDescent="0.25">
      <c r="B16" s="53">
        <v>40101902</v>
      </c>
      <c r="C16" s="36" t="s">
        <v>240</v>
      </c>
      <c r="D16" s="61" t="s">
        <v>335</v>
      </c>
      <c r="E16" s="30" t="s">
        <v>336</v>
      </c>
      <c r="F16" s="25" t="s">
        <v>65</v>
      </c>
      <c r="G16" s="37">
        <v>2</v>
      </c>
      <c r="H16" s="67"/>
      <c r="I16" s="37">
        <v>2</v>
      </c>
      <c r="J16" s="37"/>
      <c r="K16" s="37">
        <f t="shared" si="0"/>
        <v>4</v>
      </c>
      <c r="L16" s="189">
        <v>23000</v>
      </c>
      <c r="M16" s="190">
        <f t="shared" si="1"/>
        <v>92000</v>
      </c>
    </row>
    <row r="17" spans="2:14" x14ac:dyDescent="0.25">
      <c r="B17" s="53">
        <v>52141502</v>
      </c>
      <c r="C17" s="36" t="s">
        <v>240</v>
      </c>
      <c r="D17" s="61" t="s">
        <v>244</v>
      </c>
      <c r="E17" s="30" t="s">
        <v>245</v>
      </c>
      <c r="F17" s="25" t="s">
        <v>65</v>
      </c>
      <c r="G17" s="37">
        <v>1</v>
      </c>
      <c r="H17" s="67">
        <v>2</v>
      </c>
      <c r="I17" s="37">
        <v>2</v>
      </c>
      <c r="J17" s="37">
        <v>1</v>
      </c>
      <c r="K17" s="37">
        <f t="shared" si="0"/>
        <v>6</v>
      </c>
      <c r="L17" s="189">
        <v>25000</v>
      </c>
      <c r="M17" s="190">
        <f t="shared" si="1"/>
        <v>150000</v>
      </c>
      <c r="N17" s="198">
        <f>SUM(M8:M17)</f>
        <v>600000</v>
      </c>
    </row>
    <row r="18" spans="2:14" x14ac:dyDescent="0.25">
      <c r="B18" s="211" t="s">
        <v>305</v>
      </c>
      <c r="C18" s="211"/>
      <c r="D18" s="211"/>
      <c r="E18" s="211"/>
      <c r="F18" s="211"/>
      <c r="G18" s="211" t="s">
        <v>50</v>
      </c>
      <c r="H18" s="211"/>
      <c r="I18" s="211"/>
      <c r="J18" s="211"/>
      <c r="K18" s="211"/>
      <c r="L18" s="211"/>
      <c r="M18" s="211"/>
    </row>
    <row r="19" spans="2:14" ht="22.5" x14ac:dyDescent="0.25">
      <c r="B19" s="20" t="s">
        <v>51</v>
      </c>
      <c r="C19" s="21" t="s">
        <v>1</v>
      </c>
      <c r="D19" s="76" t="s">
        <v>52</v>
      </c>
      <c r="E19" s="77" t="s">
        <v>53</v>
      </c>
      <c r="F19" s="76" t="s">
        <v>54</v>
      </c>
      <c r="G19" s="78" t="s">
        <v>55</v>
      </c>
      <c r="H19" s="78" t="s">
        <v>56</v>
      </c>
      <c r="I19" s="78" t="s">
        <v>57</v>
      </c>
      <c r="J19" s="78" t="s">
        <v>58</v>
      </c>
      <c r="K19" s="78" t="s">
        <v>59</v>
      </c>
      <c r="L19" s="79" t="s">
        <v>60</v>
      </c>
      <c r="M19" s="79" t="s">
        <v>61</v>
      </c>
    </row>
    <row r="20" spans="2:14" x14ac:dyDescent="0.25">
      <c r="B20" s="26">
        <v>40101701</v>
      </c>
      <c r="C20" s="23" t="s">
        <v>306</v>
      </c>
      <c r="D20" s="24" t="s">
        <v>34</v>
      </c>
      <c r="E20" s="24" t="s">
        <v>307</v>
      </c>
      <c r="F20" s="25" t="s">
        <v>65</v>
      </c>
      <c r="G20" s="26">
        <v>2</v>
      </c>
      <c r="H20" s="26">
        <v>2</v>
      </c>
      <c r="I20" s="26">
        <v>2</v>
      </c>
      <c r="J20" s="26">
        <v>2</v>
      </c>
      <c r="K20" s="26">
        <f t="shared" ref="K20:K21" si="2">SUM(G20:J20)</f>
        <v>8</v>
      </c>
      <c r="L20" s="189">
        <v>25000</v>
      </c>
      <c r="M20" s="189">
        <f t="shared" ref="M20:M21" si="3">+L20*K20</f>
        <v>200000</v>
      </c>
    </row>
    <row r="21" spans="2:14" x14ac:dyDescent="0.25">
      <c r="B21" s="26">
        <v>40101701</v>
      </c>
      <c r="C21" s="23" t="s">
        <v>306</v>
      </c>
      <c r="D21" s="24" t="s">
        <v>34</v>
      </c>
      <c r="E21" s="24" t="s">
        <v>307</v>
      </c>
      <c r="F21" s="25" t="s">
        <v>65</v>
      </c>
      <c r="G21" s="26">
        <v>2</v>
      </c>
      <c r="H21" s="26">
        <v>2</v>
      </c>
      <c r="I21" s="26">
        <v>2</v>
      </c>
      <c r="J21" s="26">
        <v>2</v>
      </c>
      <c r="K21" s="26">
        <f t="shared" si="2"/>
        <v>8</v>
      </c>
      <c r="L21" s="189">
        <v>35000</v>
      </c>
      <c r="M21" s="189">
        <f t="shared" si="3"/>
        <v>280000</v>
      </c>
    </row>
    <row r="22" spans="2:14" x14ac:dyDescent="0.25">
      <c r="B22" s="26">
        <v>40101701</v>
      </c>
      <c r="C22" s="23" t="s">
        <v>306</v>
      </c>
      <c r="D22" s="24" t="s">
        <v>34</v>
      </c>
      <c r="E22" s="24" t="s">
        <v>307</v>
      </c>
      <c r="F22" s="25" t="s">
        <v>65</v>
      </c>
      <c r="G22" s="26">
        <v>2</v>
      </c>
      <c r="H22" s="26">
        <v>2</v>
      </c>
      <c r="I22" s="26">
        <v>2</v>
      </c>
      <c r="J22" s="26">
        <v>2</v>
      </c>
      <c r="K22" s="26">
        <f>SUM(G22:J22)</f>
        <v>8</v>
      </c>
      <c r="L22" s="189">
        <v>40000</v>
      </c>
      <c r="M22" s="189">
        <f>+L22*K22</f>
        <v>320000</v>
      </c>
      <c r="N22" s="198">
        <f>SUM(M20:M22)</f>
        <v>800000</v>
      </c>
    </row>
    <row r="23" spans="2:14" ht="15" customHeight="1" x14ac:dyDescent="0.25">
      <c r="B23" s="207" t="s">
        <v>209</v>
      </c>
      <c r="C23" s="208"/>
      <c r="D23" s="208"/>
      <c r="E23" s="208"/>
      <c r="F23" s="209"/>
      <c r="G23" s="211" t="s">
        <v>50</v>
      </c>
      <c r="H23" s="211"/>
      <c r="I23" s="211"/>
      <c r="J23" s="211"/>
      <c r="K23" s="211"/>
      <c r="L23" s="211"/>
      <c r="M23" s="211"/>
      <c r="N23" s="196"/>
    </row>
    <row r="24" spans="2:14" ht="22.5" x14ac:dyDescent="0.25">
      <c r="B24" s="63" t="s">
        <v>51</v>
      </c>
      <c r="C24" s="21" t="s">
        <v>1</v>
      </c>
      <c r="D24" s="76" t="s">
        <v>52</v>
      </c>
      <c r="E24" s="77" t="s">
        <v>53</v>
      </c>
      <c r="F24" s="76" t="s">
        <v>54</v>
      </c>
      <c r="G24" s="78" t="s">
        <v>55</v>
      </c>
      <c r="H24" s="78" t="s">
        <v>56</v>
      </c>
      <c r="I24" s="78" t="s">
        <v>57</v>
      </c>
      <c r="J24" s="78" t="s">
        <v>58</v>
      </c>
      <c r="K24" s="78" t="s">
        <v>59</v>
      </c>
      <c r="L24" s="79" t="s">
        <v>60</v>
      </c>
      <c r="M24" s="79" t="s">
        <v>61</v>
      </c>
      <c r="N24" s="196"/>
    </row>
    <row r="25" spans="2:14" x14ac:dyDescent="0.25">
      <c r="B25" s="59">
        <v>56112102</v>
      </c>
      <c r="C25" s="60" t="s">
        <v>210</v>
      </c>
      <c r="D25" s="61" t="s">
        <v>211</v>
      </c>
      <c r="E25" s="30" t="s">
        <v>212</v>
      </c>
      <c r="F25" s="25" t="s">
        <v>65</v>
      </c>
      <c r="G25" s="26">
        <v>75</v>
      </c>
      <c r="H25" s="26"/>
      <c r="I25" s="26">
        <v>20</v>
      </c>
      <c r="J25" s="37"/>
      <c r="K25" s="37">
        <f>SUM(G25:J25)</f>
        <v>95</v>
      </c>
      <c r="L25" s="190">
        <v>16000</v>
      </c>
      <c r="M25" s="190">
        <f>+L25*K25</f>
        <v>1520000</v>
      </c>
    </row>
    <row r="26" spans="2:14" x14ac:dyDescent="0.25">
      <c r="B26" s="59">
        <v>56112109</v>
      </c>
      <c r="C26" s="60" t="s">
        <v>210</v>
      </c>
      <c r="D26" s="61" t="s">
        <v>213</v>
      </c>
      <c r="E26" s="30" t="s">
        <v>214</v>
      </c>
      <c r="F26" s="25" t="s">
        <v>65</v>
      </c>
      <c r="G26" s="26">
        <v>5</v>
      </c>
      <c r="H26" s="26"/>
      <c r="I26" s="26">
        <v>5</v>
      </c>
      <c r="J26" s="37"/>
      <c r="K26" s="37">
        <f t="shared" ref="K26:K38" si="4">SUM(G26:J26)</f>
        <v>10</v>
      </c>
      <c r="L26" s="190">
        <v>30000</v>
      </c>
      <c r="M26" s="190">
        <f t="shared" ref="M26:M38" si="5">+L26*K26</f>
        <v>300000</v>
      </c>
    </row>
    <row r="27" spans="2:14" x14ac:dyDescent="0.25">
      <c r="B27" s="59">
        <v>56101522</v>
      </c>
      <c r="C27" s="60" t="s">
        <v>210</v>
      </c>
      <c r="D27" s="24" t="s">
        <v>215</v>
      </c>
      <c r="E27" s="30" t="s">
        <v>216</v>
      </c>
      <c r="F27" s="25" t="s">
        <v>65</v>
      </c>
      <c r="G27" s="26">
        <v>50</v>
      </c>
      <c r="H27" s="26"/>
      <c r="I27" s="26">
        <v>15</v>
      </c>
      <c r="J27" s="26"/>
      <c r="K27" s="37">
        <f t="shared" si="4"/>
        <v>65</v>
      </c>
      <c r="L27" s="190">
        <v>19000</v>
      </c>
      <c r="M27" s="190">
        <f t="shared" si="5"/>
        <v>1235000</v>
      </c>
    </row>
    <row r="28" spans="2:14" x14ac:dyDescent="0.25">
      <c r="B28" s="59">
        <v>56101701</v>
      </c>
      <c r="C28" s="60" t="s">
        <v>210</v>
      </c>
      <c r="D28" s="61" t="s">
        <v>217</v>
      </c>
      <c r="E28" s="30" t="s">
        <v>218</v>
      </c>
      <c r="F28" s="25" t="s">
        <v>65</v>
      </c>
      <c r="G28" s="26">
        <v>40</v>
      </c>
      <c r="H28" s="26"/>
      <c r="I28" s="26">
        <v>10</v>
      </c>
      <c r="J28" s="37"/>
      <c r="K28" s="37">
        <f t="shared" si="4"/>
        <v>50</v>
      </c>
      <c r="L28" s="190">
        <v>30000</v>
      </c>
      <c r="M28" s="190">
        <f t="shared" si="5"/>
        <v>1500000</v>
      </c>
    </row>
    <row r="29" spans="2:14" x14ac:dyDescent="0.25">
      <c r="B29" s="59">
        <v>56101702</v>
      </c>
      <c r="C29" s="60" t="s">
        <v>210</v>
      </c>
      <c r="D29" s="61" t="s">
        <v>219</v>
      </c>
      <c r="E29" s="30" t="s">
        <v>220</v>
      </c>
      <c r="F29" s="25" t="s">
        <v>65</v>
      </c>
      <c r="G29" s="26">
        <v>45</v>
      </c>
      <c r="H29" s="26"/>
      <c r="I29" s="26">
        <v>15</v>
      </c>
      <c r="J29" s="37"/>
      <c r="K29" s="37">
        <f t="shared" si="4"/>
        <v>60</v>
      </c>
      <c r="L29" s="190">
        <v>18000</v>
      </c>
      <c r="M29" s="190">
        <f t="shared" si="5"/>
        <v>1080000</v>
      </c>
    </row>
    <row r="30" spans="2:14" x14ac:dyDescent="0.25">
      <c r="B30" s="59">
        <v>56101703</v>
      </c>
      <c r="C30" s="60" t="s">
        <v>210</v>
      </c>
      <c r="D30" s="61" t="s">
        <v>221</v>
      </c>
      <c r="E30" s="30" t="s">
        <v>222</v>
      </c>
      <c r="F30" s="25" t="s">
        <v>65</v>
      </c>
      <c r="G30" s="26">
        <v>75</v>
      </c>
      <c r="H30" s="26"/>
      <c r="I30" s="26">
        <v>15</v>
      </c>
      <c r="J30" s="37"/>
      <c r="K30" s="37">
        <f t="shared" si="4"/>
        <v>90</v>
      </c>
      <c r="L30" s="190">
        <v>40000</v>
      </c>
      <c r="M30" s="190">
        <f t="shared" si="5"/>
        <v>3600000</v>
      </c>
    </row>
    <row r="31" spans="2:14" x14ac:dyDescent="0.25">
      <c r="B31" s="59">
        <v>56101702</v>
      </c>
      <c r="C31" s="60" t="s">
        <v>210</v>
      </c>
      <c r="D31" s="61" t="s">
        <v>341</v>
      </c>
      <c r="E31" s="30" t="s">
        <v>342</v>
      </c>
      <c r="F31" s="25" t="s">
        <v>65</v>
      </c>
      <c r="G31" s="26">
        <v>75</v>
      </c>
      <c r="H31" s="26"/>
      <c r="I31" s="26">
        <v>15</v>
      </c>
      <c r="J31" s="37"/>
      <c r="K31" s="37">
        <f t="shared" si="4"/>
        <v>90</v>
      </c>
      <c r="L31" s="190">
        <v>15000</v>
      </c>
      <c r="M31" s="190">
        <f t="shared" si="5"/>
        <v>1350000</v>
      </c>
    </row>
    <row r="32" spans="2:14" x14ac:dyDescent="0.25">
      <c r="B32" s="59">
        <v>56101702</v>
      </c>
      <c r="C32" s="60" t="s">
        <v>210</v>
      </c>
      <c r="D32" s="61" t="s">
        <v>219</v>
      </c>
      <c r="E32" s="30" t="s">
        <v>223</v>
      </c>
      <c r="F32" s="25" t="s">
        <v>65</v>
      </c>
      <c r="G32" s="26">
        <v>75</v>
      </c>
      <c r="H32" s="26"/>
      <c r="I32" s="26">
        <v>15</v>
      </c>
      <c r="J32" s="37"/>
      <c r="K32" s="37">
        <f t="shared" si="4"/>
        <v>90</v>
      </c>
      <c r="L32" s="190">
        <v>15000</v>
      </c>
      <c r="M32" s="190">
        <f t="shared" si="5"/>
        <v>1350000</v>
      </c>
    </row>
    <row r="33" spans="2:15" x14ac:dyDescent="0.25">
      <c r="B33" s="59">
        <v>56101518</v>
      </c>
      <c r="C33" s="60" t="s">
        <v>210</v>
      </c>
      <c r="D33" s="61" t="s">
        <v>337</v>
      </c>
      <c r="E33" s="30" t="s">
        <v>338</v>
      </c>
      <c r="F33" s="25" t="s">
        <v>65</v>
      </c>
      <c r="G33" s="26">
        <v>60</v>
      </c>
      <c r="H33" s="26"/>
      <c r="I33" s="26">
        <v>20</v>
      </c>
      <c r="J33" s="37"/>
      <c r="K33" s="37">
        <f t="shared" si="4"/>
        <v>80</v>
      </c>
      <c r="L33" s="190">
        <v>20000</v>
      </c>
      <c r="M33" s="190">
        <f t="shared" si="5"/>
        <v>1600000</v>
      </c>
    </row>
    <row r="34" spans="2:15" x14ac:dyDescent="0.25">
      <c r="B34" s="59">
        <v>30161801</v>
      </c>
      <c r="C34" s="60" t="s">
        <v>210</v>
      </c>
      <c r="D34" s="61" t="s">
        <v>339</v>
      </c>
      <c r="E34" s="30" t="s">
        <v>340</v>
      </c>
      <c r="F34" s="25" t="s">
        <v>65</v>
      </c>
      <c r="G34" s="26">
        <v>60</v>
      </c>
      <c r="H34" s="26"/>
      <c r="I34" s="26">
        <v>20</v>
      </c>
      <c r="J34" s="37"/>
      <c r="K34" s="37">
        <f t="shared" si="4"/>
        <v>80</v>
      </c>
      <c r="L34" s="190">
        <v>15000</v>
      </c>
      <c r="M34" s="190">
        <f t="shared" si="5"/>
        <v>1200000</v>
      </c>
    </row>
    <row r="35" spans="2:15" x14ac:dyDescent="0.25">
      <c r="B35" s="59">
        <v>56112102</v>
      </c>
      <c r="C35" s="60" t="s">
        <v>210</v>
      </c>
      <c r="D35" s="61" t="s">
        <v>343</v>
      </c>
      <c r="E35" s="30" t="s">
        <v>344</v>
      </c>
      <c r="F35" s="25" t="s">
        <v>65</v>
      </c>
      <c r="G35" s="26">
        <v>40</v>
      </c>
      <c r="H35" s="26"/>
      <c r="I35" s="26">
        <v>26</v>
      </c>
      <c r="J35" s="37"/>
      <c r="K35" s="37">
        <f t="shared" si="4"/>
        <v>66</v>
      </c>
      <c r="L35" s="190">
        <v>10000</v>
      </c>
      <c r="M35" s="190">
        <f t="shared" si="5"/>
        <v>660000</v>
      </c>
    </row>
    <row r="36" spans="2:15" x14ac:dyDescent="0.25">
      <c r="B36" s="59">
        <v>56101702</v>
      </c>
      <c r="C36" s="60" t="s">
        <v>210</v>
      </c>
      <c r="D36" s="61" t="s">
        <v>345</v>
      </c>
      <c r="E36" s="30" t="s">
        <v>346</v>
      </c>
      <c r="F36" s="25" t="s">
        <v>65</v>
      </c>
      <c r="G36" s="26">
        <v>75</v>
      </c>
      <c r="H36" s="26"/>
      <c r="I36" s="26">
        <v>15</v>
      </c>
      <c r="J36" s="37"/>
      <c r="K36" s="37">
        <f t="shared" si="4"/>
        <v>90</v>
      </c>
      <c r="L36" s="190">
        <v>22000</v>
      </c>
      <c r="M36" s="190">
        <f t="shared" si="5"/>
        <v>1980000</v>
      </c>
    </row>
    <row r="37" spans="2:15" x14ac:dyDescent="0.25">
      <c r="B37" s="59">
        <v>56101501</v>
      </c>
      <c r="C37" s="60" t="s">
        <v>210</v>
      </c>
      <c r="D37" s="61" t="s">
        <v>224</v>
      </c>
      <c r="E37" s="30" t="s">
        <v>225</v>
      </c>
      <c r="F37" s="25" t="s">
        <v>65</v>
      </c>
      <c r="G37" s="26">
        <v>75</v>
      </c>
      <c r="H37" s="26"/>
      <c r="I37" s="26">
        <v>15</v>
      </c>
      <c r="J37" s="37"/>
      <c r="K37" s="37">
        <f t="shared" si="4"/>
        <v>90</v>
      </c>
      <c r="L37" s="190">
        <v>50000</v>
      </c>
      <c r="M37" s="190">
        <f t="shared" si="5"/>
        <v>4500000</v>
      </c>
    </row>
    <row r="38" spans="2:15" x14ac:dyDescent="0.25">
      <c r="B38" s="59">
        <v>56101706</v>
      </c>
      <c r="C38" s="60" t="s">
        <v>210</v>
      </c>
      <c r="D38" s="61" t="s">
        <v>226</v>
      </c>
      <c r="E38" s="30" t="s">
        <v>227</v>
      </c>
      <c r="F38" s="25" t="s">
        <v>65</v>
      </c>
      <c r="G38" s="26">
        <v>15</v>
      </c>
      <c r="H38" s="26"/>
      <c r="I38" s="26">
        <v>10</v>
      </c>
      <c r="J38" s="37"/>
      <c r="K38" s="37">
        <f t="shared" si="4"/>
        <v>25</v>
      </c>
      <c r="L38" s="190">
        <v>45000</v>
      </c>
      <c r="M38" s="190">
        <f t="shared" si="5"/>
        <v>1125000</v>
      </c>
      <c r="N38" s="198">
        <f>SUM(M25:M38)</f>
        <v>23000000</v>
      </c>
      <c r="O38" s="80"/>
    </row>
    <row r="39" spans="2:15" x14ac:dyDescent="0.25">
      <c r="B39" s="207" t="s">
        <v>89</v>
      </c>
      <c r="C39" s="208"/>
      <c r="D39" s="208"/>
      <c r="E39" s="208"/>
      <c r="F39" s="209"/>
      <c r="G39" s="207" t="s">
        <v>50</v>
      </c>
      <c r="H39" s="208"/>
      <c r="I39" s="208"/>
      <c r="J39" s="208"/>
      <c r="K39" s="208"/>
      <c r="L39" s="208"/>
      <c r="M39" s="209"/>
      <c r="N39" s="199"/>
    </row>
    <row r="40" spans="2:15" ht="22.5" x14ac:dyDescent="0.25">
      <c r="B40" s="20" t="s">
        <v>51</v>
      </c>
      <c r="C40" s="21" t="s">
        <v>1</v>
      </c>
      <c r="D40" s="76" t="s">
        <v>52</v>
      </c>
      <c r="E40" s="77" t="s">
        <v>53</v>
      </c>
      <c r="F40" s="76" t="s">
        <v>54</v>
      </c>
      <c r="G40" s="78" t="s">
        <v>55</v>
      </c>
      <c r="H40" s="78" t="s">
        <v>56</v>
      </c>
      <c r="I40" s="78" t="s">
        <v>57</v>
      </c>
      <c r="J40" s="78" t="s">
        <v>58</v>
      </c>
      <c r="K40" s="78" t="s">
        <v>59</v>
      </c>
      <c r="L40" s="79" t="s">
        <v>60</v>
      </c>
      <c r="M40" s="79" t="s">
        <v>61</v>
      </c>
      <c r="N40" s="199"/>
    </row>
    <row r="41" spans="2:15" x14ac:dyDescent="0.25">
      <c r="B41" s="40">
        <v>14111507</v>
      </c>
      <c r="C41" s="36" t="s">
        <v>90</v>
      </c>
      <c r="D41" s="30" t="s">
        <v>91</v>
      </c>
      <c r="E41" s="30" t="s">
        <v>91</v>
      </c>
      <c r="F41" s="30" t="s">
        <v>92</v>
      </c>
      <c r="G41" s="33">
        <v>1715</v>
      </c>
      <c r="H41" s="33"/>
      <c r="I41" s="33">
        <v>1715</v>
      </c>
      <c r="J41" s="37"/>
      <c r="K41" s="37">
        <f>SUM(G41:J41)</f>
        <v>3430</v>
      </c>
      <c r="L41" s="190">
        <v>350</v>
      </c>
      <c r="M41" s="190">
        <f>K41*L41</f>
        <v>1200500</v>
      </c>
      <c r="N41" s="200"/>
    </row>
    <row r="42" spans="2:15" ht="22.5" x14ac:dyDescent="0.25">
      <c r="B42" s="40">
        <v>24121503</v>
      </c>
      <c r="C42" s="36" t="s">
        <v>93</v>
      </c>
      <c r="D42" s="30" t="s">
        <v>94</v>
      </c>
      <c r="E42" s="30" t="s">
        <v>94</v>
      </c>
      <c r="F42" s="30" t="s">
        <v>95</v>
      </c>
      <c r="G42" s="37">
        <v>250</v>
      </c>
      <c r="H42" s="37"/>
      <c r="I42" s="37">
        <v>250</v>
      </c>
      <c r="J42" s="37"/>
      <c r="K42" s="37">
        <f t="shared" ref="K42:K85" si="6">SUM(G42:J42)</f>
        <v>500</v>
      </c>
      <c r="L42" s="190">
        <v>200</v>
      </c>
      <c r="M42" s="189">
        <f t="shared" ref="M42:M72" si="7">K42*L42</f>
        <v>100000</v>
      </c>
      <c r="N42" s="199"/>
    </row>
    <row r="43" spans="2:15" x14ac:dyDescent="0.25">
      <c r="B43" s="40">
        <v>14111537</v>
      </c>
      <c r="C43" s="36" t="s">
        <v>93</v>
      </c>
      <c r="D43" s="30" t="s">
        <v>96</v>
      </c>
      <c r="E43" s="30" t="s">
        <v>96</v>
      </c>
      <c r="F43" s="30" t="s">
        <v>97</v>
      </c>
      <c r="G43" s="37">
        <v>20</v>
      </c>
      <c r="H43" s="37"/>
      <c r="I43" s="37">
        <v>20</v>
      </c>
      <c r="J43" s="37"/>
      <c r="K43" s="37">
        <f t="shared" si="6"/>
        <v>40</v>
      </c>
      <c r="L43" s="190">
        <v>90</v>
      </c>
      <c r="M43" s="189">
        <f t="shared" si="7"/>
        <v>3600</v>
      </c>
      <c r="N43" s="199"/>
    </row>
    <row r="44" spans="2:15" x14ac:dyDescent="0.25">
      <c r="B44" s="40">
        <v>14111526</v>
      </c>
      <c r="C44" s="36" t="s">
        <v>93</v>
      </c>
      <c r="D44" s="30" t="s">
        <v>98</v>
      </c>
      <c r="E44" s="30" t="s">
        <v>98</v>
      </c>
      <c r="F44" s="30" t="s">
        <v>95</v>
      </c>
      <c r="G44" s="37">
        <v>30</v>
      </c>
      <c r="H44" s="37"/>
      <c r="I44" s="37">
        <v>30</v>
      </c>
      <c r="J44" s="37"/>
      <c r="K44" s="37">
        <f t="shared" si="6"/>
        <v>60</v>
      </c>
      <c r="L44" s="190">
        <v>60</v>
      </c>
      <c r="M44" s="189">
        <f t="shared" si="7"/>
        <v>3600</v>
      </c>
      <c r="N44" s="200"/>
      <c r="O44" s="81"/>
    </row>
    <row r="45" spans="2:15" x14ac:dyDescent="0.25">
      <c r="B45" s="40">
        <v>14111526</v>
      </c>
      <c r="C45" s="36" t="s">
        <v>93</v>
      </c>
      <c r="D45" s="30" t="s">
        <v>99</v>
      </c>
      <c r="E45" s="30" t="s">
        <v>99</v>
      </c>
      <c r="F45" s="30" t="s">
        <v>95</v>
      </c>
      <c r="G45" s="37">
        <v>20</v>
      </c>
      <c r="H45" s="37"/>
      <c r="I45" s="37">
        <v>20</v>
      </c>
      <c r="J45" s="37"/>
      <c r="K45" s="37">
        <f t="shared" si="6"/>
        <v>40</v>
      </c>
      <c r="L45" s="190">
        <v>60</v>
      </c>
      <c r="M45" s="189">
        <f t="shared" si="7"/>
        <v>2400</v>
      </c>
      <c r="N45" s="200"/>
      <c r="O45" s="46"/>
    </row>
    <row r="46" spans="2:15" x14ac:dyDescent="0.25">
      <c r="B46" s="40">
        <v>14111531</v>
      </c>
      <c r="C46" s="36" t="s">
        <v>93</v>
      </c>
      <c r="D46" s="30" t="s">
        <v>100</v>
      </c>
      <c r="E46" s="30" t="s">
        <v>100</v>
      </c>
      <c r="F46" s="30" t="s">
        <v>95</v>
      </c>
      <c r="G46" s="37">
        <v>20</v>
      </c>
      <c r="H46" s="37"/>
      <c r="I46" s="37">
        <v>20</v>
      </c>
      <c r="J46" s="37"/>
      <c r="K46" s="37">
        <f t="shared" si="6"/>
        <v>40</v>
      </c>
      <c r="L46" s="190">
        <v>580</v>
      </c>
      <c r="M46" s="189">
        <f t="shared" si="7"/>
        <v>23200</v>
      </c>
      <c r="N46" s="200"/>
      <c r="O46" s="81"/>
    </row>
    <row r="47" spans="2:15" x14ac:dyDescent="0.25">
      <c r="B47" s="40">
        <v>44122003</v>
      </c>
      <c r="C47" s="36" t="s">
        <v>101</v>
      </c>
      <c r="D47" s="30" t="s">
        <v>102</v>
      </c>
      <c r="E47" s="30" t="s">
        <v>102</v>
      </c>
      <c r="F47" s="30" t="s">
        <v>95</v>
      </c>
      <c r="G47" s="37">
        <v>40</v>
      </c>
      <c r="H47" s="37"/>
      <c r="I47" s="37">
        <v>40</v>
      </c>
      <c r="J47" s="37"/>
      <c r="K47" s="37">
        <f t="shared" si="6"/>
        <v>80</v>
      </c>
      <c r="L47" s="190">
        <v>220</v>
      </c>
      <c r="M47" s="190">
        <f t="shared" si="7"/>
        <v>17600</v>
      </c>
      <c r="N47" s="199"/>
    </row>
    <row r="48" spans="2:15" x14ac:dyDescent="0.25">
      <c r="B48" s="40">
        <v>44122003</v>
      </c>
      <c r="C48" s="36" t="s">
        <v>101</v>
      </c>
      <c r="D48" s="30" t="s">
        <v>103</v>
      </c>
      <c r="E48" s="30" t="s">
        <v>103</v>
      </c>
      <c r="F48" s="30" t="s">
        <v>95</v>
      </c>
      <c r="G48" s="37">
        <v>30</v>
      </c>
      <c r="H48" s="37"/>
      <c r="I48" s="37">
        <v>30</v>
      </c>
      <c r="J48" s="37"/>
      <c r="K48" s="37">
        <f t="shared" si="6"/>
        <v>60</v>
      </c>
      <c r="L48" s="190">
        <v>250</v>
      </c>
      <c r="M48" s="190">
        <f t="shared" si="7"/>
        <v>15000</v>
      </c>
      <c r="N48" s="199"/>
    </row>
    <row r="49" spans="2:14" x14ac:dyDescent="0.25">
      <c r="B49" s="40">
        <v>44122003</v>
      </c>
      <c r="C49" s="36" t="s">
        <v>101</v>
      </c>
      <c r="D49" s="30" t="s">
        <v>104</v>
      </c>
      <c r="E49" s="30" t="s">
        <v>104</v>
      </c>
      <c r="F49" s="30" t="s">
        <v>95</v>
      </c>
      <c r="G49" s="37">
        <v>30</v>
      </c>
      <c r="H49" s="37"/>
      <c r="I49" s="37">
        <v>30</v>
      </c>
      <c r="J49" s="37"/>
      <c r="K49" s="37">
        <f t="shared" si="6"/>
        <v>60</v>
      </c>
      <c r="L49" s="190">
        <v>350</v>
      </c>
      <c r="M49" s="190">
        <f t="shared" si="7"/>
        <v>21000</v>
      </c>
      <c r="N49" s="199"/>
    </row>
    <row r="50" spans="2:14" ht="33.75" x14ac:dyDescent="0.25">
      <c r="B50" s="40">
        <v>44122003</v>
      </c>
      <c r="C50" s="36" t="s">
        <v>101</v>
      </c>
      <c r="D50" s="30" t="s">
        <v>105</v>
      </c>
      <c r="E50" s="30" t="s">
        <v>105</v>
      </c>
      <c r="F50" s="30" t="s">
        <v>95</v>
      </c>
      <c r="G50" s="37">
        <v>150</v>
      </c>
      <c r="H50" s="37"/>
      <c r="I50" s="37">
        <v>150</v>
      </c>
      <c r="J50" s="37"/>
      <c r="K50" s="37">
        <f t="shared" si="6"/>
        <v>300</v>
      </c>
      <c r="L50" s="190">
        <v>480</v>
      </c>
      <c r="M50" s="190">
        <f t="shared" si="7"/>
        <v>144000</v>
      </c>
      <c r="N50" s="199"/>
    </row>
    <row r="51" spans="2:14" x14ac:dyDescent="0.25">
      <c r="B51" s="40">
        <v>31201512</v>
      </c>
      <c r="C51" s="36" t="s">
        <v>101</v>
      </c>
      <c r="D51" s="30" t="s">
        <v>106</v>
      </c>
      <c r="E51" s="30" t="s">
        <v>106</v>
      </c>
      <c r="F51" s="30" t="s">
        <v>95</v>
      </c>
      <c r="G51" s="37">
        <v>90</v>
      </c>
      <c r="H51" s="37"/>
      <c r="I51" s="37">
        <v>90</v>
      </c>
      <c r="J51" s="37"/>
      <c r="K51" s="37">
        <f t="shared" si="6"/>
        <v>180</v>
      </c>
      <c r="L51" s="190">
        <v>180</v>
      </c>
      <c r="M51" s="190">
        <f t="shared" si="7"/>
        <v>32400</v>
      </c>
      <c r="N51" s="199"/>
    </row>
    <row r="52" spans="2:14" x14ac:dyDescent="0.25">
      <c r="B52" s="40">
        <v>31201512</v>
      </c>
      <c r="C52" s="36" t="s">
        <v>101</v>
      </c>
      <c r="D52" s="30" t="s">
        <v>107</v>
      </c>
      <c r="E52" s="30" t="s">
        <v>107</v>
      </c>
      <c r="F52" s="30" t="s">
        <v>95</v>
      </c>
      <c r="G52" s="37">
        <v>90</v>
      </c>
      <c r="H52" s="37"/>
      <c r="I52" s="37">
        <v>90</v>
      </c>
      <c r="J52" s="37"/>
      <c r="K52" s="37">
        <f t="shared" si="6"/>
        <v>180</v>
      </c>
      <c r="L52" s="190">
        <v>145</v>
      </c>
      <c r="M52" s="190">
        <f t="shared" si="7"/>
        <v>26100</v>
      </c>
      <c r="N52" s="199"/>
    </row>
    <row r="53" spans="2:14" x14ac:dyDescent="0.25">
      <c r="B53" s="40">
        <v>44122104</v>
      </c>
      <c r="C53" s="36" t="s">
        <v>101</v>
      </c>
      <c r="D53" s="30" t="s">
        <v>108</v>
      </c>
      <c r="E53" s="30" t="s">
        <v>108</v>
      </c>
      <c r="F53" s="30" t="s">
        <v>97</v>
      </c>
      <c r="G53" s="37">
        <v>60</v>
      </c>
      <c r="H53" s="37"/>
      <c r="I53" s="37">
        <v>60</v>
      </c>
      <c r="J53" s="37"/>
      <c r="K53" s="37">
        <f t="shared" si="6"/>
        <v>120</v>
      </c>
      <c r="L53" s="190">
        <v>210</v>
      </c>
      <c r="M53" s="190">
        <f t="shared" si="7"/>
        <v>25200</v>
      </c>
      <c r="N53" s="199"/>
    </row>
    <row r="54" spans="2:14" x14ac:dyDescent="0.25">
      <c r="B54" s="40">
        <v>44122104</v>
      </c>
      <c r="C54" s="36" t="s">
        <v>101</v>
      </c>
      <c r="D54" s="30" t="s">
        <v>109</v>
      </c>
      <c r="E54" s="30" t="s">
        <v>109</v>
      </c>
      <c r="F54" s="30" t="s">
        <v>97</v>
      </c>
      <c r="G54" s="37">
        <v>60</v>
      </c>
      <c r="H54" s="37"/>
      <c r="I54" s="37">
        <v>60</v>
      </c>
      <c r="J54" s="37"/>
      <c r="K54" s="37">
        <f t="shared" si="6"/>
        <v>120</v>
      </c>
      <c r="L54" s="190">
        <v>180</v>
      </c>
      <c r="M54" s="190">
        <f t="shared" si="7"/>
        <v>21600</v>
      </c>
      <c r="N54" s="199"/>
    </row>
    <row r="55" spans="2:14" x14ac:dyDescent="0.25">
      <c r="B55" s="40">
        <v>44122104</v>
      </c>
      <c r="C55" s="36" t="s">
        <v>101</v>
      </c>
      <c r="D55" s="30" t="s">
        <v>110</v>
      </c>
      <c r="E55" s="30" t="s">
        <v>110</v>
      </c>
      <c r="F55" s="30" t="s">
        <v>97</v>
      </c>
      <c r="G55" s="37">
        <v>60</v>
      </c>
      <c r="H55" s="37"/>
      <c r="I55" s="37">
        <v>60</v>
      </c>
      <c r="J55" s="37"/>
      <c r="K55" s="37">
        <f t="shared" si="6"/>
        <v>120</v>
      </c>
      <c r="L55" s="190">
        <v>120</v>
      </c>
      <c r="M55" s="190">
        <f t="shared" si="7"/>
        <v>14400</v>
      </c>
      <c r="N55" s="199"/>
    </row>
    <row r="56" spans="2:14" x14ac:dyDescent="0.25">
      <c r="B56" s="40">
        <v>44122104</v>
      </c>
      <c r="C56" s="36" t="s">
        <v>101</v>
      </c>
      <c r="D56" s="30" t="s">
        <v>111</v>
      </c>
      <c r="E56" s="30" t="s">
        <v>111</v>
      </c>
      <c r="F56" s="30" t="s">
        <v>97</v>
      </c>
      <c r="G56" s="37">
        <v>80</v>
      </c>
      <c r="H56" s="37"/>
      <c r="I56" s="37">
        <v>80</v>
      </c>
      <c r="J56" s="37"/>
      <c r="K56" s="37">
        <f t="shared" si="6"/>
        <v>160</v>
      </c>
      <c r="L56" s="190">
        <v>75</v>
      </c>
      <c r="M56" s="190">
        <f t="shared" si="7"/>
        <v>12000</v>
      </c>
      <c r="N56" s="199"/>
    </row>
    <row r="57" spans="2:14" x14ac:dyDescent="0.25">
      <c r="B57" s="40">
        <v>44122104</v>
      </c>
      <c r="C57" s="36" t="s">
        <v>101</v>
      </c>
      <c r="D57" s="30" t="s">
        <v>112</v>
      </c>
      <c r="E57" s="30" t="s">
        <v>112</v>
      </c>
      <c r="F57" s="30" t="s">
        <v>97</v>
      </c>
      <c r="G57" s="37">
        <v>80</v>
      </c>
      <c r="H57" s="37"/>
      <c r="I57" s="37">
        <v>80</v>
      </c>
      <c r="J57" s="37"/>
      <c r="K57" s="37">
        <f t="shared" si="6"/>
        <v>160</v>
      </c>
      <c r="L57" s="190">
        <v>65</v>
      </c>
      <c r="M57" s="190">
        <f t="shared" si="7"/>
        <v>10400</v>
      </c>
      <c r="N57" s="199"/>
    </row>
    <row r="58" spans="2:14" x14ac:dyDescent="0.25">
      <c r="B58" s="40">
        <v>43201811</v>
      </c>
      <c r="C58" s="36" t="s">
        <v>101</v>
      </c>
      <c r="D58" s="30" t="s">
        <v>113</v>
      </c>
      <c r="E58" s="30" t="s">
        <v>113</v>
      </c>
      <c r="F58" s="30" t="s">
        <v>95</v>
      </c>
      <c r="G58" s="37">
        <v>50</v>
      </c>
      <c r="H58" s="37"/>
      <c r="I58" s="37">
        <v>50</v>
      </c>
      <c r="J58" s="37"/>
      <c r="K58" s="37">
        <f t="shared" si="6"/>
        <v>100</v>
      </c>
      <c r="L58" s="190">
        <v>140</v>
      </c>
      <c r="M58" s="190">
        <f t="shared" si="7"/>
        <v>14000</v>
      </c>
      <c r="N58" s="199"/>
    </row>
    <row r="59" spans="2:14" x14ac:dyDescent="0.25">
      <c r="B59" s="40">
        <v>44122011</v>
      </c>
      <c r="C59" s="36" t="s">
        <v>101</v>
      </c>
      <c r="D59" s="30" t="s">
        <v>114</v>
      </c>
      <c r="E59" s="30" t="s">
        <v>114</v>
      </c>
      <c r="F59" s="30" t="s">
        <v>97</v>
      </c>
      <c r="G59" s="37">
        <v>10</v>
      </c>
      <c r="H59" s="37"/>
      <c r="I59" s="37">
        <v>10</v>
      </c>
      <c r="J59" s="37"/>
      <c r="K59" s="37">
        <f t="shared" si="6"/>
        <v>20</v>
      </c>
      <c r="L59" s="190">
        <v>430</v>
      </c>
      <c r="M59" s="190">
        <f t="shared" si="7"/>
        <v>8600</v>
      </c>
      <c r="N59" s="199"/>
    </row>
    <row r="60" spans="2:14" x14ac:dyDescent="0.25">
      <c r="B60" s="40">
        <v>44122011</v>
      </c>
      <c r="C60" s="36" t="s">
        <v>101</v>
      </c>
      <c r="D60" s="30" t="s">
        <v>115</v>
      </c>
      <c r="E60" s="30" t="s">
        <v>115</v>
      </c>
      <c r="F60" s="30" t="s">
        <v>97</v>
      </c>
      <c r="G60" s="37">
        <v>130</v>
      </c>
      <c r="H60" s="37"/>
      <c r="I60" s="37">
        <v>130</v>
      </c>
      <c r="J60" s="37"/>
      <c r="K60" s="37">
        <f t="shared" si="6"/>
        <v>260</v>
      </c>
      <c r="L60" s="190">
        <v>350</v>
      </c>
      <c r="M60" s="190">
        <f t="shared" si="7"/>
        <v>91000</v>
      </c>
      <c r="N60" s="199"/>
    </row>
    <row r="61" spans="2:14" x14ac:dyDescent="0.25">
      <c r="B61" s="40">
        <v>44122011</v>
      </c>
      <c r="C61" s="36" t="s">
        <v>101</v>
      </c>
      <c r="D61" s="30" t="s">
        <v>116</v>
      </c>
      <c r="E61" s="30" t="s">
        <v>116</v>
      </c>
      <c r="F61" s="30" t="s">
        <v>97</v>
      </c>
      <c r="G61" s="37">
        <v>20</v>
      </c>
      <c r="H61" s="37"/>
      <c r="I61" s="37">
        <v>10</v>
      </c>
      <c r="J61" s="37"/>
      <c r="K61" s="37">
        <f t="shared" si="6"/>
        <v>30</v>
      </c>
      <c r="L61" s="190">
        <v>360</v>
      </c>
      <c r="M61" s="190">
        <f t="shared" si="7"/>
        <v>10800</v>
      </c>
      <c r="N61" s="199"/>
    </row>
    <row r="62" spans="2:14" x14ac:dyDescent="0.25">
      <c r="B62" s="40">
        <v>44122011</v>
      </c>
      <c r="C62" s="36" t="s">
        <v>101</v>
      </c>
      <c r="D62" s="30" t="s">
        <v>117</v>
      </c>
      <c r="E62" s="30" t="s">
        <v>117</v>
      </c>
      <c r="F62" s="30" t="s">
        <v>97</v>
      </c>
      <c r="G62" s="37">
        <v>40</v>
      </c>
      <c r="H62" s="37"/>
      <c r="I62" s="37">
        <v>40</v>
      </c>
      <c r="J62" s="37"/>
      <c r="K62" s="37">
        <f t="shared" si="6"/>
        <v>80</v>
      </c>
      <c r="L62" s="190">
        <v>4600</v>
      </c>
      <c r="M62" s="190">
        <f t="shared" si="7"/>
        <v>368000</v>
      </c>
      <c r="N62" s="199"/>
    </row>
    <row r="63" spans="2:14" x14ac:dyDescent="0.25">
      <c r="B63" s="40">
        <v>44121611</v>
      </c>
      <c r="C63" s="36" t="s">
        <v>101</v>
      </c>
      <c r="D63" s="30" t="s">
        <v>118</v>
      </c>
      <c r="E63" s="30" t="s">
        <v>118</v>
      </c>
      <c r="F63" s="30" t="s">
        <v>97</v>
      </c>
      <c r="G63" s="37">
        <v>300</v>
      </c>
      <c r="H63" s="37"/>
      <c r="I63" s="37">
        <v>300</v>
      </c>
      <c r="J63" s="37"/>
      <c r="K63" s="37">
        <f t="shared" si="6"/>
        <v>600</v>
      </c>
      <c r="L63" s="190">
        <v>140</v>
      </c>
      <c r="M63" s="190">
        <f t="shared" si="7"/>
        <v>84000</v>
      </c>
      <c r="N63" s="199"/>
    </row>
    <row r="64" spans="2:14" x14ac:dyDescent="0.25">
      <c r="B64" s="40">
        <v>44122107</v>
      </c>
      <c r="C64" s="36" t="s">
        <v>101</v>
      </c>
      <c r="D64" s="30" t="s">
        <v>119</v>
      </c>
      <c r="E64" s="30" t="s">
        <v>119</v>
      </c>
      <c r="F64" s="30" t="s">
        <v>97</v>
      </c>
      <c r="G64" s="37">
        <v>125</v>
      </c>
      <c r="H64" s="37"/>
      <c r="I64" s="37">
        <v>126</v>
      </c>
      <c r="J64" s="37"/>
      <c r="K64" s="37">
        <f t="shared" si="6"/>
        <v>251</v>
      </c>
      <c r="L64" s="190">
        <v>100</v>
      </c>
      <c r="M64" s="190">
        <f t="shared" si="7"/>
        <v>25100</v>
      </c>
      <c r="N64" s="199"/>
    </row>
    <row r="65" spans="2:14" x14ac:dyDescent="0.25">
      <c r="B65" s="40">
        <v>44121615</v>
      </c>
      <c r="C65" s="36" t="s">
        <v>101</v>
      </c>
      <c r="D65" s="30" t="s">
        <v>120</v>
      </c>
      <c r="E65" s="30" t="s">
        <v>120</v>
      </c>
      <c r="F65" s="30" t="s">
        <v>95</v>
      </c>
      <c r="G65" s="37">
        <v>90</v>
      </c>
      <c r="H65" s="37"/>
      <c r="I65" s="37">
        <v>90</v>
      </c>
      <c r="J65" s="37"/>
      <c r="K65" s="37">
        <f t="shared" si="6"/>
        <v>180</v>
      </c>
      <c r="L65" s="190">
        <v>350</v>
      </c>
      <c r="M65" s="190">
        <f t="shared" si="7"/>
        <v>63000</v>
      </c>
      <c r="N65" s="199"/>
    </row>
    <row r="66" spans="2:14" ht="22.5" x14ac:dyDescent="0.25">
      <c r="B66" s="40">
        <v>44121615</v>
      </c>
      <c r="C66" s="36" t="s">
        <v>101</v>
      </c>
      <c r="D66" s="30" t="s">
        <v>121</v>
      </c>
      <c r="E66" s="30" t="s">
        <v>121</v>
      </c>
      <c r="F66" s="30" t="s">
        <v>95</v>
      </c>
      <c r="G66" s="37">
        <v>30</v>
      </c>
      <c r="H66" s="37"/>
      <c r="I66" s="37">
        <v>30</v>
      </c>
      <c r="J66" s="37"/>
      <c r="K66" s="37">
        <f t="shared" si="6"/>
        <v>60</v>
      </c>
      <c r="L66" s="190">
        <v>500</v>
      </c>
      <c r="M66" s="190">
        <f t="shared" si="7"/>
        <v>30000</v>
      </c>
      <c r="N66" s="199"/>
    </row>
    <row r="67" spans="2:14" x14ac:dyDescent="0.25">
      <c r="B67" s="40">
        <v>44121701</v>
      </c>
      <c r="C67" s="36" t="s">
        <v>101</v>
      </c>
      <c r="D67" s="30" t="s">
        <v>122</v>
      </c>
      <c r="E67" s="30" t="s">
        <v>122</v>
      </c>
      <c r="F67" s="30" t="s">
        <v>97</v>
      </c>
      <c r="G67" s="37">
        <v>202</v>
      </c>
      <c r="H67" s="37"/>
      <c r="I67" s="37">
        <v>150</v>
      </c>
      <c r="J67" s="37"/>
      <c r="K67" s="37">
        <f t="shared" si="6"/>
        <v>352</v>
      </c>
      <c r="L67" s="190">
        <v>250</v>
      </c>
      <c r="M67" s="190">
        <f t="shared" si="7"/>
        <v>88000</v>
      </c>
      <c r="N67" s="199"/>
    </row>
    <row r="68" spans="2:14" x14ac:dyDescent="0.25">
      <c r="B68" s="40">
        <v>44121716</v>
      </c>
      <c r="C68" s="36" t="s">
        <v>101</v>
      </c>
      <c r="D68" s="30" t="s">
        <v>123</v>
      </c>
      <c r="E68" s="30" t="s">
        <v>123</v>
      </c>
      <c r="F68" s="30" t="s">
        <v>97</v>
      </c>
      <c r="G68" s="26">
        <v>30</v>
      </c>
      <c r="H68" s="26"/>
      <c r="I68" s="26">
        <v>30</v>
      </c>
      <c r="J68" s="26"/>
      <c r="K68" s="37">
        <f t="shared" si="6"/>
        <v>60</v>
      </c>
      <c r="L68" s="190">
        <v>300</v>
      </c>
      <c r="M68" s="190">
        <f t="shared" si="7"/>
        <v>18000</v>
      </c>
      <c r="N68" s="199"/>
    </row>
    <row r="69" spans="2:14" x14ac:dyDescent="0.25">
      <c r="B69" s="40">
        <v>44121708</v>
      </c>
      <c r="C69" s="36" t="s">
        <v>101</v>
      </c>
      <c r="D69" s="30" t="s">
        <v>124</v>
      </c>
      <c r="E69" s="30" t="s">
        <v>124</v>
      </c>
      <c r="F69" s="30" t="s">
        <v>97</v>
      </c>
      <c r="G69" s="37">
        <v>30</v>
      </c>
      <c r="H69" s="37"/>
      <c r="I69" s="37">
        <v>24</v>
      </c>
      <c r="J69" s="37"/>
      <c r="K69" s="37">
        <f t="shared" si="6"/>
        <v>54</v>
      </c>
      <c r="L69" s="190">
        <v>300</v>
      </c>
      <c r="M69" s="190">
        <f t="shared" si="7"/>
        <v>16200</v>
      </c>
      <c r="N69" s="199"/>
    </row>
    <row r="70" spans="2:14" x14ac:dyDescent="0.25">
      <c r="B70" s="40">
        <v>44121708</v>
      </c>
      <c r="C70" s="36" t="s">
        <v>101</v>
      </c>
      <c r="D70" s="30" t="s">
        <v>125</v>
      </c>
      <c r="E70" s="30" t="s">
        <v>125</v>
      </c>
      <c r="F70" s="30" t="s">
        <v>97</v>
      </c>
      <c r="G70" s="26">
        <v>25</v>
      </c>
      <c r="H70" s="26"/>
      <c r="I70" s="26">
        <v>30</v>
      </c>
      <c r="J70" s="26"/>
      <c r="K70" s="37">
        <f t="shared" si="6"/>
        <v>55</v>
      </c>
      <c r="L70" s="190">
        <v>200</v>
      </c>
      <c r="M70" s="190">
        <f t="shared" si="7"/>
        <v>11000</v>
      </c>
      <c r="N70" s="199"/>
    </row>
    <row r="71" spans="2:14" x14ac:dyDescent="0.25">
      <c r="B71" s="40">
        <v>44121708</v>
      </c>
      <c r="C71" s="36" t="s">
        <v>101</v>
      </c>
      <c r="D71" s="30" t="s">
        <v>126</v>
      </c>
      <c r="E71" s="30" t="s">
        <v>126</v>
      </c>
      <c r="F71" s="30" t="s">
        <v>97</v>
      </c>
      <c r="G71" s="37">
        <v>30</v>
      </c>
      <c r="H71" s="37"/>
      <c r="I71" s="37">
        <v>30</v>
      </c>
      <c r="J71" s="37"/>
      <c r="K71" s="37">
        <f t="shared" si="6"/>
        <v>60</v>
      </c>
      <c r="L71" s="190">
        <v>250</v>
      </c>
      <c r="M71" s="190">
        <f t="shared" si="7"/>
        <v>15000</v>
      </c>
      <c r="N71" s="199"/>
    </row>
    <row r="72" spans="2:14" x14ac:dyDescent="0.25">
      <c r="B72" s="40">
        <v>44122017</v>
      </c>
      <c r="C72" s="36" t="s">
        <v>101</v>
      </c>
      <c r="D72" s="30" t="s">
        <v>127</v>
      </c>
      <c r="E72" s="30" t="s">
        <v>127</v>
      </c>
      <c r="F72" s="30" t="s">
        <v>97</v>
      </c>
      <c r="G72" s="37">
        <v>45</v>
      </c>
      <c r="H72" s="37"/>
      <c r="I72" s="37">
        <v>45</v>
      </c>
      <c r="J72" s="37"/>
      <c r="K72" s="37">
        <f t="shared" si="6"/>
        <v>90</v>
      </c>
      <c r="L72" s="190">
        <v>2500</v>
      </c>
      <c r="M72" s="190">
        <f t="shared" si="7"/>
        <v>225000</v>
      </c>
      <c r="N72" s="199"/>
    </row>
    <row r="73" spans="2:14" x14ac:dyDescent="0.25">
      <c r="B73" s="40">
        <v>44122017</v>
      </c>
      <c r="C73" s="36" t="s">
        <v>101</v>
      </c>
      <c r="D73" s="30" t="s">
        <v>128</v>
      </c>
      <c r="E73" s="30" t="s">
        <v>128</v>
      </c>
      <c r="F73" s="30" t="s">
        <v>97</v>
      </c>
      <c r="G73" s="26">
        <v>60</v>
      </c>
      <c r="H73" s="26"/>
      <c r="I73" s="26">
        <v>60</v>
      </c>
      <c r="J73" s="26"/>
      <c r="K73" s="37">
        <f t="shared" si="6"/>
        <v>120</v>
      </c>
      <c r="L73" s="190">
        <v>3900</v>
      </c>
      <c r="M73" s="190">
        <f>K73*L73</f>
        <v>468000</v>
      </c>
      <c r="N73" s="199"/>
    </row>
    <row r="74" spans="2:14" x14ac:dyDescent="0.25">
      <c r="B74" s="40">
        <v>44101602</v>
      </c>
      <c r="C74" s="36" t="s">
        <v>101</v>
      </c>
      <c r="D74" s="30" t="s">
        <v>129</v>
      </c>
      <c r="E74" s="30" t="s">
        <v>129</v>
      </c>
      <c r="F74" s="30" t="s">
        <v>95</v>
      </c>
      <c r="G74" s="37">
        <v>90</v>
      </c>
      <c r="H74" s="37"/>
      <c r="I74" s="37">
        <v>90</v>
      </c>
      <c r="J74" s="37"/>
      <c r="K74" s="37">
        <f t="shared" si="6"/>
        <v>180</v>
      </c>
      <c r="L74" s="190">
        <v>250</v>
      </c>
      <c r="M74" s="190">
        <f t="shared" ref="M74:M78" si="8">K74*L74</f>
        <v>45000</v>
      </c>
      <c r="N74" s="199"/>
    </row>
    <row r="75" spans="2:14" x14ac:dyDescent="0.25">
      <c r="B75" s="50">
        <v>44101602</v>
      </c>
      <c r="C75" s="36" t="s">
        <v>101</v>
      </c>
      <c r="D75" s="30" t="s">
        <v>130</v>
      </c>
      <c r="E75" s="30" t="s">
        <v>130</v>
      </c>
      <c r="F75" s="30" t="s">
        <v>95</v>
      </c>
      <c r="G75" s="37">
        <v>20</v>
      </c>
      <c r="H75" s="37"/>
      <c r="I75" s="37">
        <v>20</v>
      </c>
      <c r="J75" s="37"/>
      <c r="K75" s="37">
        <f t="shared" si="6"/>
        <v>40</v>
      </c>
      <c r="L75" s="190">
        <v>325</v>
      </c>
      <c r="M75" s="190">
        <f t="shared" si="8"/>
        <v>13000</v>
      </c>
      <c r="N75" s="199"/>
    </row>
    <row r="76" spans="2:14" x14ac:dyDescent="0.25">
      <c r="B76" s="50">
        <v>44121716</v>
      </c>
      <c r="C76" s="36" t="s">
        <v>101</v>
      </c>
      <c r="D76" s="30" t="s">
        <v>131</v>
      </c>
      <c r="E76" s="30" t="s">
        <v>131</v>
      </c>
      <c r="F76" s="30" t="s">
        <v>97</v>
      </c>
      <c r="G76" s="37">
        <v>50</v>
      </c>
      <c r="H76" s="37"/>
      <c r="I76" s="37">
        <v>50</v>
      </c>
      <c r="J76" s="37"/>
      <c r="K76" s="37">
        <f t="shared" si="6"/>
        <v>100</v>
      </c>
      <c r="L76" s="190">
        <v>225</v>
      </c>
      <c r="M76" s="190">
        <f t="shared" si="8"/>
        <v>22500</v>
      </c>
      <c r="N76" s="199"/>
    </row>
    <row r="77" spans="2:14" x14ac:dyDescent="0.25">
      <c r="B77" s="50">
        <v>44121613</v>
      </c>
      <c r="C77" s="36" t="s">
        <v>101</v>
      </c>
      <c r="D77" s="30" t="s">
        <v>132</v>
      </c>
      <c r="E77" s="30" t="s">
        <v>132</v>
      </c>
      <c r="F77" s="30" t="s">
        <v>95</v>
      </c>
      <c r="G77" s="26">
        <v>50</v>
      </c>
      <c r="H77" s="26"/>
      <c r="I77" s="26">
        <v>50</v>
      </c>
      <c r="J77" s="26"/>
      <c r="K77" s="37">
        <f t="shared" si="6"/>
        <v>100</v>
      </c>
      <c r="L77" s="190">
        <v>35</v>
      </c>
      <c r="M77" s="190">
        <f t="shared" si="8"/>
        <v>3500</v>
      </c>
      <c r="N77" s="199"/>
    </row>
    <row r="78" spans="2:14" x14ac:dyDescent="0.25">
      <c r="B78" s="50">
        <v>44121619</v>
      </c>
      <c r="C78" s="36" t="s">
        <v>101</v>
      </c>
      <c r="D78" s="30" t="s">
        <v>133</v>
      </c>
      <c r="E78" s="30" t="s">
        <v>133</v>
      </c>
      <c r="F78" s="30" t="s">
        <v>95</v>
      </c>
      <c r="G78" s="37">
        <v>50</v>
      </c>
      <c r="H78" s="37"/>
      <c r="I78" s="37">
        <v>50</v>
      </c>
      <c r="J78" s="37"/>
      <c r="K78" s="37">
        <f t="shared" si="6"/>
        <v>100</v>
      </c>
      <c r="L78" s="190">
        <v>21</v>
      </c>
      <c r="M78" s="190">
        <f t="shared" si="8"/>
        <v>2100</v>
      </c>
      <c r="N78" s="199"/>
    </row>
    <row r="79" spans="2:14" x14ac:dyDescent="0.25">
      <c r="B79" s="50" t="s">
        <v>134</v>
      </c>
      <c r="C79" s="36" t="s">
        <v>101</v>
      </c>
      <c r="D79" s="30" t="s">
        <v>135</v>
      </c>
      <c r="E79" s="30" t="s">
        <v>135</v>
      </c>
      <c r="F79" s="30" t="s">
        <v>97</v>
      </c>
      <c r="G79" s="37">
        <v>10</v>
      </c>
      <c r="H79" s="37"/>
      <c r="I79" s="37">
        <v>10</v>
      </c>
      <c r="J79" s="37"/>
      <c r="K79" s="37">
        <f t="shared" si="6"/>
        <v>20</v>
      </c>
      <c r="L79" s="190">
        <v>3650</v>
      </c>
      <c r="M79" s="190">
        <f>K79*L79</f>
        <v>73000</v>
      </c>
      <c r="N79" s="199"/>
    </row>
    <row r="80" spans="2:14" x14ac:dyDescent="0.25">
      <c r="B80" s="50" t="s">
        <v>134</v>
      </c>
      <c r="C80" s="36" t="s">
        <v>101</v>
      </c>
      <c r="D80" s="30" t="s">
        <v>136</v>
      </c>
      <c r="E80" s="30" t="s">
        <v>136</v>
      </c>
      <c r="F80" s="30" t="s">
        <v>97</v>
      </c>
      <c r="G80" s="37">
        <v>20</v>
      </c>
      <c r="H80" s="37"/>
      <c r="I80" s="37">
        <v>20</v>
      </c>
      <c r="J80" s="37"/>
      <c r="K80" s="37">
        <f t="shared" si="6"/>
        <v>40</v>
      </c>
      <c r="L80" s="190">
        <v>3000</v>
      </c>
      <c r="M80" s="190">
        <f t="shared" ref="M80:M85" si="9">K80*L80</f>
        <v>120000</v>
      </c>
      <c r="N80" s="199"/>
    </row>
    <row r="81" spans="2:15" x14ac:dyDescent="0.25">
      <c r="B81" s="50" t="s">
        <v>137</v>
      </c>
      <c r="C81" s="36" t="s">
        <v>101</v>
      </c>
      <c r="D81" s="30" t="s">
        <v>138</v>
      </c>
      <c r="E81" s="30" t="s">
        <v>138</v>
      </c>
      <c r="F81" s="30" t="s">
        <v>95</v>
      </c>
      <c r="G81" s="37">
        <v>20</v>
      </c>
      <c r="H81" s="37"/>
      <c r="I81" s="37">
        <v>20</v>
      </c>
      <c r="J81" s="37"/>
      <c r="K81" s="37">
        <f t="shared" si="6"/>
        <v>40</v>
      </c>
      <c r="L81" s="190">
        <v>250</v>
      </c>
      <c r="M81" s="190">
        <f t="shared" si="9"/>
        <v>10000</v>
      </c>
      <c r="N81" s="199"/>
    </row>
    <row r="82" spans="2:15" x14ac:dyDescent="0.25">
      <c r="B82" s="50">
        <v>44121612</v>
      </c>
      <c r="C82" s="36" t="s">
        <v>101</v>
      </c>
      <c r="D82" s="30" t="s">
        <v>139</v>
      </c>
      <c r="E82" s="30" t="s">
        <v>139</v>
      </c>
      <c r="F82" s="30" t="s">
        <v>95</v>
      </c>
      <c r="G82" s="37">
        <v>50</v>
      </c>
      <c r="H82" s="37"/>
      <c r="I82" s="37">
        <v>50</v>
      </c>
      <c r="J82" s="37"/>
      <c r="K82" s="37">
        <f t="shared" si="6"/>
        <v>100</v>
      </c>
      <c r="L82" s="190">
        <v>100</v>
      </c>
      <c r="M82" s="190">
        <f t="shared" si="9"/>
        <v>10000</v>
      </c>
      <c r="N82" s="199"/>
    </row>
    <row r="83" spans="2:15" x14ac:dyDescent="0.25">
      <c r="B83" s="50">
        <v>44121904</v>
      </c>
      <c r="C83" s="36" t="s">
        <v>101</v>
      </c>
      <c r="D83" s="30" t="s">
        <v>140</v>
      </c>
      <c r="E83" s="30" t="s">
        <v>140</v>
      </c>
      <c r="F83" s="30" t="s">
        <v>95</v>
      </c>
      <c r="G83" s="37">
        <v>20</v>
      </c>
      <c r="H83" s="37"/>
      <c r="I83" s="37">
        <v>20</v>
      </c>
      <c r="J83" s="37"/>
      <c r="K83" s="37">
        <f t="shared" si="6"/>
        <v>40</v>
      </c>
      <c r="L83" s="190">
        <v>550</v>
      </c>
      <c r="M83" s="190">
        <f t="shared" si="9"/>
        <v>22000</v>
      </c>
      <c r="N83" s="199"/>
      <c r="O83" s="82"/>
    </row>
    <row r="84" spans="2:15" ht="22.5" x14ac:dyDescent="0.25">
      <c r="B84" s="50">
        <v>55121802</v>
      </c>
      <c r="C84" s="36" t="s">
        <v>101</v>
      </c>
      <c r="D84" s="30" t="s">
        <v>141</v>
      </c>
      <c r="E84" s="30" t="s">
        <v>141</v>
      </c>
      <c r="F84" s="30" t="s">
        <v>97</v>
      </c>
      <c r="G84" s="37">
        <v>5</v>
      </c>
      <c r="H84" s="37"/>
      <c r="I84" s="37">
        <v>5</v>
      </c>
      <c r="J84" s="37"/>
      <c r="K84" s="37">
        <f t="shared" si="6"/>
        <v>10</v>
      </c>
      <c r="L84" s="190">
        <v>6000</v>
      </c>
      <c r="M84" s="190">
        <f t="shared" si="9"/>
        <v>60000</v>
      </c>
      <c r="N84" s="199"/>
    </row>
    <row r="85" spans="2:15" x14ac:dyDescent="0.25">
      <c r="B85" s="50">
        <v>55121616</v>
      </c>
      <c r="C85" s="36" t="s">
        <v>142</v>
      </c>
      <c r="D85" s="30" t="s">
        <v>143</v>
      </c>
      <c r="E85" s="30" t="s">
        <v>143</v>
      </c>
      <c r="F85" s="30" t="s">
        <v>144</v>
      </c>
      <c r="G85" s="37">
        <v>20</v>
      </c>
      <c r="H85" s="37"/>
      <c r="I85" s="37">
        <v>20</v>
      </c>
      <c r="J85" s="37"/>
      <c r="K85" s="37">
        <f t="shared" si="6"/>
        <v>40</v>
      </c>
      <c r="L85" s="190">
        <v>60</v>
      </c>
      <c r="M85" s="189">
        <f t="shared" si="9"/>
        <v>2400</v>
      </c>
      <c r="N85" s="198">
        <f>SUM(M41:M85)</f>
        <v>3592200</v>
      </c>
    </row>
    <row r="86" spans="2:15" ht="15" customHeight="1" x14ac:dyDescent="0.25">
      <c r="B86" s="207" t="s">
        <v>162</v>
      </c>
      <c r="C86" s="208"/>
      <c r="D86" s="208"/>
      <c r="E86" s="208"/>
      <c r="F86" s="209"/>
      <c r="G86" s="207" t="s">
        <v>50</v>
      </c>
      <c r="H86" s="208"/>
      <c r="I86" s="208"/>
      <c r="J86" s="208"/>
      <c r="K86" s="208"/>
      <c r="L86" s="208"/>
      <c r="M86" s="209"/>
      <c r="N86" s="200"/>
      <c r="O86" s="81"/>
    </row>
    <row r="87" spans="2:15" ht="22.5" x14ac:dyDescent="0.25">
      <c r="B87" s="20" t="s">
        <v>51</v>
      </c>
      <c r="C87" s="21" t="s">
        <v>1</v>
      </c>
      <c r="D87" s="76" t="s">
        <v>52</v>
      </c>
      <c r="E87" s="77" t="s">
        <v>53</v>
      </c>
      <c r="F87" s="76" t="s">
        <v>54</v>
      </c>
      <c r="G87" s="78" t="s">
        <v>55</v>
      </c>
      <c r="H87" s="78" t="s">
        <v>56</v>
      </c>
      <c r="I87" s="78" t="s">
        <v>57</v>
      </c>
      <c r="J87" s="78" t="s">
        <v>58</v>
      </c>
      <c r="K87" s="78" t="s">
        <v>59</v>
      </c>
      <c r="L87" s="79" t="s">
        <v>60</v>
      </c>
      <c r="M87" s="79" t="s">
        <v>61</v>
      </c>
      <c r="N87" s="200"/>
      <c r="O87" s="81"/>
    </row>
    <row r="88" spans="2:15" x14ac:dyDescent="0.25">
      <c r="B88" s="40">
        <f>'[2]CUADRO SOLICITUD'!C3</f>
        <v>14111704</v>
      </c>
      <c r="C88" s="36" t="s">
        <v>93</v>
      </c>
      <c r="D88" s="54" t="s">
        <v>163</v>
      </c>
      <c r="E88" s="30" t="str">
        <f>'[2]CUADRO SOLICITUD'!E3</f>
        <v>Papel de baño para dispensador (12/1)</v>
      </c>
      <c r="F88" s="25" t="str">
        <f>'[2]CUADRO SOLICITUD'!F3</f>
        <v>Fardo</v>
      </c>
      <c r="G88" s="37">
        <v>50</v>
      </c>
      <c r="H88" s="37"/>
      <c r="I88" s="37">
        <v>50</v>
      </c>
      <c r="J88" s="37"/>
      <c r="K88" s="37">
        <f>SUM(G88:J88)</f>
        <v>100</v>
      </c>
      <c r="L88" s="190">
        <v>650</v>
      </c>
      <c r="M88" s="190">
        <f>K88*L88</f>
        <v>65000</v>
      </c>
      <c r="N88" s="200"/>
      <c r="O88" s="81"/>
    </row>
    <row r="89" spans="2:15" ht="23.25" x14ac:dyDescent="0.25">
      <c r="B89" s="40">
        <f>'[2]CUADRO SOLICITUD'!C4</f>
        <v>14111703</v>
      </c>
      <c r="C89" s="36" t="str">
        <f>'[2]CUADRO SOLICITUD'!D4</f>
        <v>2.3.3.2.01</v>
      </c>
      <c r="D89" s="54" t="s">
        <v>164</v>
      </c>
      <c r="E89" s="30" t="str">
        <f>'[2]CUADRO SOLICITUD'!E4</f>
        <v>Servilletas para dispensador paq. 100/1 fardos (24/1)</v>
      </c>
      <c r="F89" s="25" t="str">
        <f>'[2]CUADRO SOLICITUD'!F4</f>
        <v>Fardo</v>
      </c>
      <c r="G89" s="37">
        <v>30</v>
      </c>
      <c r="H89" s="37"/>
      <c r="I89" s="37">
        <v>30</v>
      </c>
      <c r="J89" s="37"/>
      <c r="K89" s="37">
        <f t="shared" ref="K89:K120" si="10">SUM(G89:J89)</f>
        <v>60</v>
      </c>
      <c r="L89" s="190">
        <v>850</v>
      </c>
      <c r="M89" s="190">
        <f t="shared" ref="M89:M120" si="11">K89*L89</f>
        <v>51000</v>
      </c>
      <c r="N89" s="200"/>
      <c r="O89" s="81"/>
    </row>
    <row r="90" spans="2:15" ht="22.5" x14ac:dyDescent="0.25">
      <c r="B90" s="40">
        <f>'[2]CUADRO SOLICITUD'!C5</f>
        <v>14111705</v>
      </c>
      <c r="C90" s="36" t="str">
        <f>'[2]CUADRO SOLICITUD'!D5</f>
        <v>2.3.3.2.01</v>
      </c>
      <c r="D90" s="54" t="s">
        <v>165</v>
      </c>
      <c r="E90" s="30" t="str">
        <f>'[2]CUADRO SOLICITUD'!E5</f>
        <v>Servilletas sencillas paq. de 500/1 fardos (10/1)</v>
      </c>
      <c r="F90" s="25" t="str">
        <f>'[2]CUADRO SOLICITUD'!F5</f>
        <v>Fardo</v>
      </c>
      <c r="G90" s="37">
        <v>40</v>
      </c>
      <c r="H90" s="37"/>
      <c r="I90" s="37">
        <v>50</v>
      </c>
      <c r="J90" s="37"/>
      <c r="K90" s="37">
        <f t="shared" si="10"/>
        <v>90</v>
      </c>
      <c r="L90" s="190">
        <v>1000</v>
      </c>
      <c r="M90" s="190">
        <f t="shared" si="11"/>
        <v>90000</v>
      </c>
      <c r="N90" s="200"/>
      <c r="O90" s="81"/>
    </row>
    <row r="91" spans="2:15" x14ac:dyDescent="0.25">
      <c r="B91" s="40">
        <f>'[2]CUADRO SOLICITUD'!C6</f>
        <v>10191509</v>
      </c>
      <c r="C91" s="36" t="str">
        <f>'[2]CUADRO SOLICITUD'!D6</f>
        <v>2.3.7.2.05</v>
      </c>
      <c r="D91" s="54" t="s">
        <v>166</v>
      </c>
      <c r="E91" s="30" t="str">
        <f>'[2]CUADRO SOLICITUD'!E6</f>
        <v>Insecticida para cucarachas (250 militros)</v>
      </c>
      <c r="F91" s="25" t="str">
        <f>'[2]CUADRO SOLICITUD'!F6</f>
        <v xml:space="preserve">Unidad </v>
      </c>
      <c r="G91" s="37">
        <v>40</v>
      </c>
      <c r="H91" s="37"/>
      <c r="I91" s="37">
        <v>40</v>
      </c>
      <c r="J91" s="37"/>
      <c r="K91" s="37">
        <f t="shared" si="10"/>
        <v>80</v>
      </c>
      <c r="L91" s="190">
        <v>200</v>
      </c>
      <c r="M91" s="190">
        <f t="shared" si="11"/>
        <v>16000</v>
      </c>
      <c r="N91" s="200"/>
      <c r="O91" s="81"/>
    </row>
    <row r="92" spans="2:15" x14ac:dyDescent="0.25">
      <c r="B92" s="40">
        <f>'[2]CUADRO SOLICITUD'!C7</f>
        <v>47131812</v>
      </c>
      <c r="C92" s="53" t="str">
        <f>'[2]CUADRO SOLICITUD'!D7</f>
        <v>2.3.9.1.01</v>
      </c>
      <c r="D92" s="54" t="s">
        <v>167</v>
      </c>
      <c r="E92" s="30" t="str">
        <f>'[2]CUADRO SOLICITUD'!E7</f>
        <v>Ambientador en spray 8 onz</v>
      </c>
      <c r="F92" s="25" t="str">
        <f>'[2]CUADRO SOLICITUD'!F7</f>
        <v xml:space="preserve">Unidad </v>
      </c>
      <c r="G92" s="37">
        <v>40</v>
      </c>
      <c r="H92" s="37"/>
      <c r="I92" s="37">
        <v>30</v>
      </c>
      <c r="J92" s="37"/>
      <c r="K92" s="37">
        <f t="shared" si="10"/>
        <v>70</v>
      </c>
      <c r="L92" s="190">
        <v>165</v>
      </c>
      <c r="M92" s="190">
        <f t="shared" si="11"/>
        <v>11550</v>
      </c>
      <c r="N92" s="200"/>
      <c r="O92" s="81"/>
    </row>
    <row r="93" spans="2:15" x14ac:dyDescent="0.25">
      <c r="B93" s="40">
        <f>'[2]CUADRO SOLICITUD'!C8</f>
        <v>47121803</v>
      </c>
      <c r="C93" s="53" t="str">
        <f>'[2]CUADRO SOLICITUD'!D8</f>
        <v>2.3.9.1.01</v>
      </c>
      <c r="D93" s="54" t="s">
        <v>168</v>
      </c>
      <c r="E93" s="30" t="str">
        <f>'[2]CUADRO SOLICITUD'!E8</f>
        <v xml:space="preserve">Brillo verde con esponja </v>
      </c>
      <c r="F93" s="25" t="str">
        <f>'[2]CUADRO SOLICITUD'!F8</f>
        <v xml:space="preserve">Unidad </v>
      </c>
      <c r="G93" s="37">
        <v>50</v>
      </c>
      <c r="H93" s="37"/>
      <c r="I93" s="37">
        <v>80</v>
      </c>
      <c r="J93" s="37"/>
      <c r="K93" s="37">
        <f t="shared" si="10"/>
        <v>130</v>
      </c>
      <c r="L93" s="190">
        <v>78</v>
      </c>
      <c r="M93" s="190">
        <f t="shared" si="11"/>
        <v>10140</v>
      </c>
      <c r="N93" s="200"/>
      <c r="O93" s="81"/>
    </row>
    <row r="94" spans="2:15" x14ac:dyDescent="0.25">
      <c r="B94" s="40">
        <f>'[2]CUADRO SOLICITUD'!C9</f>
        <v>47121803</v>
      </c>
      <c r="C94" s="53" t="str">
        <f>'[2]CUADRO SOLICITUD'!D9</f>
        <v>2.3.9.1.01</v>
      </c>
      <c r="D94" s="54" t="s">
        <v>169</v>
      </c>
      <c r="E94" s="30" t="str">
        <f>'[2]CUADRO SOLICITUD'!E9</f>
        <v>Brillo verde pequeño</v>
      </c>
      <c r="F94" s="25" t="str">
        <f>'[2]CUADRO SOLICITUD'!F9</f>
        <v xml:space="preserve">Unidad </v>
      </c>
      <c r="G94" s="37">
        <v>70</v>
      </c>
      <c r="H94" s="37"/>
      <c r="I94" s="37">
        <v>80</v>
      </c>
      <c r="J94" s="37"/>
      <c r="K94" s="37">
        <f t="shared" si="10"/>
        <v>150</v>
      </c>
      <c r="L94" s="190">
        <v>40</v>
      </c>
      <c r="M94" s="190">
        <f t="shared" si="11"/>
        <v>6000</v>
      </c>
      <c r="N94" s="200"/>
      <c r="O94" s="81"/>
    </row>
    <row r="95" spans="2:15" x14ac:dyDescent="0.25">
      <c r="B95" s="40">
        <f>'[2]CUADRO SOLICITUD'!C10</f>
        <v>47131807</v>
      </c>
      <c r="C95" s="53" t="str">
        <f>'[2]CUADRO SOLICITUD'!D10</f>
        <v>2.3.9.1.01</v>
      </c>
      <c r="D95" s="54" t="s">
        <v>170</v>
      </c>
      <c r="E95" s="30" t="str">
        <f>'[2]CUADRO SOLICITUD'!E10</f>
        <v>Cloro</v>
      </c>
      <c r="F95" s="25" t="str">
        <f>'[2]CUADRO SOLICITUD'!F10</f>
        <v>Galón</v>
      </c>
      <c r="G95" s="37">
        <v>100</v>
      </c>
      <c r="H95" s="37"/>
      <c r="I95" s="37">
        <v>100</v>
      </c>
      <c r="J95" s="37"/>
      <c r="K95" s="37">
        <f t="shared" si="10"/>
        <v>200</v>
      </c>
      <c r="L95" s="190">
        <v>100</v>
      </c>
      <c r="M95" s="190">
        <f t="shared" si="11"/>
        <v>20000</v>
      </c>
      <c r="N95" s="200"/>
      <c r="O95" s="81"/>
    </row>
    <row r="96" spans="2:15" x14ac:dyDescent="0.25">
      <c r="B96" s="40">
        <f>'[2]CUADRO SOLICITUD'!C11</f>
        <v>47121804</v>
      </c>
      <c r="C96" s="53" t="str">
        <f>'[2]CUADRO SOLICITUD'!D11</f>
        <v>2.3.9.1.01</v>
      </c>
      <c r="D96" s="54" t="s">
        <v>171</v>
      </c>
      <c r="E96" s="30" t="str">
        <f>'[2]CUADRO SOLICITUD'!E11</f>
        <v>Cubetas de 3 galones c/asa s/tapa</v>
      </c>
      <c r="F96" s="25" t="str">
        <f>'[2]CUADRO SOLICITUD'!F11</f>
        <v xml:space="preserve">Unidad </v>
      </c>
      <c r="G96" s="37">
        <v>10</v>
      </c>
      <c r="H96" s="37"/>
      <c r="I96" s="37">
        <v>5</v>
      </c>
      <c r="J96" s="37"/>
      <c r="K96" s="37">
        <f t="shared" si="10"/>
        <v>15</v>
      </c>
      <c r="L96" s="190">
        <v>275</v>
      </c>
      <c r="M96" s="190">
        <f t="shared" si="11"/>
        <v>4125</v>
      </c>
      <c r="N96" s="200"/>
      <c r="O96" s="81"/>
    </row>
    <row r="97" spans="2:15" x14ac:dyDescent="0.25">
      <c r="B97" s="40">
        <v>47121804</v>
      </c>
      <c r="C97" s="53" t="str">
        <f>'[2]CUADRO SOLICITUD'!D12</f>
        <v>2.3.9.1.01</v>
      </c>
      <c r="D97" s="54" t="s">
        <v>172</v>
      </c>
      <c r="E97" s="54" t="s">
        <v>172</v>
      </c>
      <c r="F97" s="25" t="s">
        <v>173</v>
      </c>
      <c r="G97" s="37">
        <v>10</v>
      </c>
      <c r="H97" s="37"/>
      <c r="I97" s="37">
        <v>10</v>
      </c>
      <c r="J97" s="37"/>
      <c r="K97" s="37">
        <f t="shared" si="10"/>
        <v>20</v>
      </c>
      <c r="L97" s="190">
        <v>350</v>
      </c>
      <c r="M97" s="190">
        <f t="shared" si="11"/>
        <v>7000</v>
      </c>
      <c r="N97" s="200"/>
      <c r="O97" s="81"/>
    </row>
    <row r="98" spans="2:15" x14ac:dyDescent="0.25">
      <c r="B98" s="40">
        <f>'[2]CUADRO SOLICITUD'!C12</f>
        <v>47131801</v>
      </c>
      <c r="C98" s="53" t="str">
        <f>'[2]CUADRO SOLICITUD'!D12</f>
        <v>2.3.9.1.01</v>
      </c>
      <c r="D98" s="54" t="s">
        <v>174</v>
      </c>
      <c r="E98" s="30" t="str">
        <f>'[2]CUADRO SOLICITUD'!E12</f>
        <v>Desinfectante líquido de piso</v>
      </c>
      <c r="F98" s="25" t="str">
        <f>'[2]CUADRO SOLICITUD'!F12</f>
        <v>Galón</v>
      </c>
      <c r="G98" s="37">
        <v>50</v>
      </c>
      <c r="H98" s="37"/>
      <c r="I98" s="37">
        <v>50</v>
      </c>
      <c r="J98" s="37"/>
      <c r="K98" s="37">
        <f t="shared" si="10"/>
        <v>100</v>
      </c>
      <c r="L98" s="190">
        <v>110</v>
      </c>
      <c r="M98" s="190">
        <f t="shared" si="11"/>
        <v>11000</v>
      </c>
      <c r="N98" s="199"/>
    </row>
    <row r="99" spans="2:15" x14ac:dyDescent="0.25">
      <c r="B99" s="40">
        <f>'[2]CUADRO SOLICITUD'!C13</f>
        <v>41103206</v>
      </c>
      <c r="C99" s="53" t="str">
        <f>'[2]CUADRO SOLICITUD'!D13</f>
        <v>2.3.9.1.01</v>
      </c>
      <c r="D99" s="54" t="s">
        <v>175</v>
      </c>
      <c r="E99" s="30" t="str">
        <f>'[2]CUADRO SOLICITUD'!E13</f>
        <v>Detergente en polvo paquetes 1 lib.</v>
      </c>
      <c r="F99" s="25" t="str">
        <f>'[2]CUADRO SOLICITUD'!F13</f>
        <v>Libra</v>
      </c>
      <c r="G99" s="37">
        <v>55</v>
      </c>
      <c r="H99" s="37"/>
      <c r="I99" s="37">
        <v>55</v>
      </c>
      <c r="J99" s="37"/>
      <c r="K99" s="37">
        <f t="shared" si="10"/>
        <v>110</v>
      </c>
      <c r="L99" s="190">
        <v>75</v>
      </c>
      <c r="M99" s="190">
        <f t="shared" si="11"/>
        <v>8250</v>
      </c>
      <c r="N99" s="199"/>
    </row>
    <row r="100" spans="2:15" x14ac:dyDescent="0.25">
      <c r="B100" s="40">
        <f>'[2]CUADRO SOLICITUD'!C14</f>
        <v>47131604</v>
      </c>
      <c r="C100" s="53" t="str">
        <f>'[2]CUADRO SOLICITUD'!D14</f>
        <v>2.3.9.1.01</v>
      </c>
      <c r="D100" s="54" t="s">
        <v>176</v>
      </c>
      <c r="E100" s="30" t="str">
        <f>'[2]CUADRO SOLICITUD'!E14</f>
        <v>Escobas de nylon c/ palo</v>
      </c>
      <c r="F100" s="25" t="str">
        <f>'[2]CUADRO SOLICITUD'!F14</f>
        <v xml:space="preserve">Unidad </v>
      </c>
      <c r="G100" s="37">
        <v>80</v>
      </c>
      <c r="H100" s="37"/>
      <c r="I100" s="37">
        <v>100</v>
      </c>
      <c r="J100" s="37"/>
      <c r="K100" s="37">
        <f t="shared" si="10"/>
        <v>180</v>
      </c>
      <c r="L100" s="190">
        <v>145</v>
      </c>
      <c r="M100" s="190">
        <f t="shared" si="11"/>
        <v>26100</v>
      </c>
      <c r="N100" s="199"/>
    </row>
    <row r="101" spans="2:15" ht="22.5" x14ac:dyDescent="0.25">
      <c r="B101" s="40">
        <f>'[2]CUADRO SOLICITUD'!C15</f>
        <v>47121701</v>
      </c>
      <c r="C101" s="53" t="str">
        <f>'[2]CUADRO SOLICITUD'!D15</f>
        <v>2.3.9.1.01</v>
      </c>
      <c r="D101" s="54" t="s">
        <v>177</v>
      </c>
      <c r="E101" s="30" t="str">
        <f>'[2]CUADRO SOLICITUD'!E15</f>
        <v>Funda de basura plástica negra 24 x 30 (100/1)</v>
      </c>
      <c r="F101" s="25" t="str">
        <f>'[2]CUADRO SOLICITUD'!F15</f>
        <v>Fardo</v>
      </c>
      <c r="G101" s="37">
        <v>90</v>
      </c>
      <c r="H101" s="37"/>
      <c r="I101" s="37">
        <v>90</v>
      </c>
      <c r="J101" s="37"/>
      <c r="K101" s="37">
        <f t="shared" si="10"/>
        <v>180</v>
      </c>
      <c r="L101" s="190">
        <v>350</v>
      </c>
      <c r="M101" s="190">
        <f t="shared" si="11"/>
        <v>63000</v>
      </c>
      <c r="N101" s="199"/>
    </row>
    <row r="102" spans="2:15" ht="22.5" x14ac:dyDescent="0.25">
      <c r="B102" s="40">
        <f>'[2]CUADRO SOLICITUD'!C16</f>
        <v>47121701</v>
      </c>
      <c r="C102" s="53" t="str">
        <f>'[2]CUADRO SOLICITUD'!D16</f>
        <v>2.3.9.1.01</v>
      </c>
      <c r="D102" s="54" t="s">
        <v>178</v>
      </c>
      <c r="E102" s="30" t="str">
        <f>'[2]CUADRO SOLICITUD'!E16</f>
        <v>Funda de basura plástica negra 36 x 54 (100/1)</v>
      </c>
      <c r="F102" s="25" t="str">
        <f>'[2]CUADRO SOLICITUD'!F16</f>
        <v>Fardo</v>
      </c>
      <c r="G102" s="37">
        <v>100</v>
      </c>
      <c r="H102" s="37"/>
      <c r="I102" s="37">
        <v>100</v>
      </c>
      <c r="J102" s="37"/>
      <c r="K102" s="37">
        <f t="shared" si="10"/>
        <v>200</v>
      </c>
      <c r="L102" s="190">
        <v>650</v>
      </c>
      <c r="M102" s="190">
        <f t="shared" si="11"/>
        <v>130000</v>
      </c>
      <c r="N102" s="199"/>
    </row>
    <row r="103" spans="2:15" ht="23.25" x14ac:dyDescent="0.25">
      <c r="B103" s="40">
        <f>'[2]CUADRO SOLICITUD'!C17</f>
        <v>47132102</v>
      </c>
      <c r="C103" s="53" t="str">
        <f>'[2]CUADRO SOLICITUD'!D17</f>
        <v>2.3.9.1.01</v>
      </c>
      <c r="D103" s="54" t="s">
        <v>179</v>
      </c>
      <c r="E103" s="30" t="str">
        <f>'[2]CUADRO SOLICITUD'!E17</f>
        <v>Guantes domésticos (size M:89 pares /L: 10 pares)</v>
      </c>
      <c r="F103" s="25" t="str">
        <f>'[2]CUADRO SOLICITUD'!F17</f>
        <v>Par</v>
      </c>
      <c r="G103" s="37">
        <v>90</v>
      </c>
      <c r="H103" s="37"/>
      <c r="I103" s="37">
        <v>70</v>
      </c>
      <c r="J103" s="37"/>
      <c r="K103" s="37">
        <f t="shared" si="10"/>
        <v>160</v>
      </c>
      <c r="L103" s="190">
        <v>150</v>
      </c>
      <c r="M103" s="190">
        <f t="shared" si="11"/>
        <v>24000</v>
      </c>
      <c r="N103" s="199"/>
    </row>
    <row r="104" spans="2:15" x14ac:dyDescent="0.25">
      <c r="B104" s="40">
        <f>'[2]CUADRO SOLICITUD'!C18</f>
        <v>47131810</v>
      </c>
      <c r="C104" s="53" t="str">
        <f>'[2]CUADRO SOLICITUD'!D18</f>
        <v>2.3.9.1.01</v>
      </c>
      <c r="D104" s="54" t="s">
        <v>180</v>
      </c>
      <c r="E104" s="30" t="str">
        <f>'[2]CUADRO SOLICITUD'!E18</f>
        <v>Jabón líquido de fregar</v>
      </c>
      <c r="F104" s="25" t="str">
        <f>'[2]CUADRO SOLICITUD'!F18</f>
        <v>Galón</v>
      </c>
      <c r="G104" s="37">
        <v>90</v>
      </c>
      <c r="H104" s="37"/>
      <c r="I104" s="37">
        <v>90</v>
      </c>
      <c r="J104" s="37"/>
      <c r="K104" s="37">
        <f t="shared" si="10"/>
        <v>180</v>
      </c>
      <c r="L104" s="190">
        <v>170</v>
      </c>
      <c r="M104" s="190">
        <f t="shared" si="11"/>
        <v>30600</v>
      </c>
      <c r="N104" s="199"/>
    </row>
    <row r="105" spans="2:15" x14ac:dyDescent="0.25">
      <c r="B105" s="40">
        <f>'[2]CUADRO SOLICITUD'!C19</f>
        <v>47131810</v>
      </c>
      <c r="C105" s="53" t="str">
        <f>'[2]CUADRO SOLICITUD'!D19</f>
        <v>2.3.9.1.01</v>
      </c>
      <c r="D105" s="54" t="s">
        <v>181</v>
      </c>
      <c r="E105" s="30" t="str">
        <f>'[2]CUADRO SOLICITUD'!E19</f>
        <v>Jabón líquido de mano</v>
      </c>
      <c r="F105" s="25" t="str">
        <f>'[2]CUADRO SOLICITUD'!F19</f>
        <v>Galón</v>
      </c>
      <c r="G105" s="37">
        <v>90</v>
      </c>
      <c r="H105" s="37"/>
      <c r="I105" s="37">
        <v>90</v>
      </c>
      <c r="J105" s="37"/>
      <c r="K105" s="37">
        <f t="shared" si="10"/>
        <v>180</v>
      </c>
      <c r="L105" s="190">
        <v>170</v>
      </c>
      <c r="M105" s="190">
        <f t="shared" si="11"/>
        <v>30600</v>
      </c>
      <c r="N105" s="199"/>
    </row>
    <row r="106" spans="2:15" x14ac:dyDescent="0.25">
      <c r="B106" s="40">
        <f>'[2]CUADRO SOLICITUD'!C20</f>
        <v>47131803</v>
      </c>
      <c r="C106" s="53" t="str">
        <f>'[2]CUADRO SOLICITUD'!D20</f>
        <v>2.3.9.1.01</v>
      </c>
      <c r="D106" s="54" t="s">
        <v>182</v>
      </c>
      <c r="E106" s="30" t="str">
        <f>'[2]CUADRO SOLICITUD'!E20</f>
        <v>Repuesto de ambientador 7 onz</v>
      </c>
      <c r="F106" s="25" t="str">
        <f>'[2]CUADRO SOLICITUD'!F20</f>
        <v xml:space="preserve">Unidad </v>
      </c>
      <c r="G106" s="37">
        <v>90</v>
      </c>
      <c r="H106" s="37"/>
      <c r="I106" s="37">
        <v>90</v>
      </c>
      <c r="J106" s="37"/>
      <c r="K106" s="37">
        <f t="shared" si="10"/>
        <v>180</v>
      </c>
      <c r="L106" s="190">
        <v>340</v>
      </c>
      <c r="M106" s="190">
        <f t="shared" si="11"/>
        <v>61200</v>
      </c>
      <c r="N106" s="199"/>
    </row>
    <row r="107" spans="2:15" x14ac:dyDescent="0.25">
      <c r="B107" s="40">
        <f>'[2]CUADRO SOLICITUD'!C21</f>
        <v>47131618</v>
      </c>
      <c r="C107" s="53" t="str">
        <f>'[2]CUADRO SOLICITUD'!D21</f>
        <v>2.3.9.1.01</v>
      </c>
      <c r="D107" s="54" t="s">
        <v>183</v>
      </c>
      <c r="E107" s="30" t="str">
        <f>'[2]CUADRO SOLICITUD'!E21</f>
        <v>Suape no. 32</v>
      </c>
      <c r="F107" s="25" t="str">
        <f>'[2]CUADRO SOLICITUD'!F21</f>
        <v xml:space="preserve">Unidad </v>
      </c>
      <c r="G107" s="37">
        <v>55</v>
      </c>
      <c r="H107" s="37"/>
      <c r="I107" s="37">
        <v>54</v>
      </c>
      <c r="J107" s="37"/>
      <c r="K107" s="37">
        <f t="shared" si="10"/>
        <v>109</v>
      </c>
      <c r="L107" s="190">
        <v>250</v>
      </c>
      <c r="M107" s="190">
        <f t="shared" si="11"/>
        <v>27250</v>
      </c>
      <c r="N107" s="199"/>
    </row>
    <row r="108" spans="2:15" x14ac:dyDescent="0.25">
      <c r="B108" s="40">
        <f>'[2]CUADRO SOLICITUD'!C22</f>
        <v>47131503</v>
      </c>
      <c r="C108" s="53" t="str">
        <f>'[2]CUADRO SOLICITUD'!D22</f>
        <v>2.3.9.1.01</v>
      </c>
      <c r="D108" s="54" t="s">
        <v>184</v>
      </c>
      <c r="E108" s="30" t="str">
        <f>'[2]CUADRO SOLICITUD'!E22</f>
        <v>Lanilla</v>
      </c>
      <c r="F108" s="25" t="str">
        <f>'[2]CUADRO SOLICITUD'!F22</f>
        <v>Yarda</v>
      </c>
      <c r="G108" s="37">
        <v>40</v>
      </c>
      <c r="H108" s="37"/>
      <c r="I108" s="37">
        <v>50</v>
      </c>
      <c r="J108" s="37"/>
      <c r="K108" s="37">
        <f t="shared" si="10"/>
        <v>90</v>
      </c>
      <c r="L108" s="190">
        <v>80</v>
      </c>
      <c r="M108" s="190">
        <f t="shared" si="11"/>
        <v>7200</v>
      </c>
      <c r="N108" s="199"/>
    </row>
    <row r="109" spans="2:15" x14ac:dyDescent="0.25">
      <c r="B109" s="40">
        <f>'[2]CUADRO SOLICITUD'!C23</f>
        <v>47131502</v>
      </c>
      <c r="C109" s="53" t="str">
        <f>'[2]CUADRO SOLICITUD'!D23</f>
        <v>2.3.9.1.01</v>
      </c>
      <c r="D109" s="54" t="s">
        <v>185</v>
      </c>
      <c r="E109" s="30" t="str">
        <f>'[2]CUADRO SOLICITUD'!E23</f>
        <v>Toallas de cocina</v>
      </c>
      <c r="F109" s="25" t="str">
        <f>'[2]CUADRO SOLICITUD'!F23</f>
        <v>Unidad</v>
      </c>
      <c r="G109" s="37">
        <v>25</v>
      </c>
      <c r="H109" s="37"/>
      <c r="I109" s="37">
        <v>25</v>
      </c>
      <c r="J109" s="37"/>
      <c r="K109" s="37">
        <f t="shared" si="10"/>
        <v>50</v>
      </c>
      <c r="L109" s="190">
        <v>50</v>
      </c>
      <c r="M109" s="190">
        <f t="shared" si="11"/>
        <v>2500</v>
      </c>
      <c r="N109" s="199"/>
    </row>
    <row r="110" spans="2:15" x14ac:dyDescent="0.25">
      <c r="B110" s="40">
        <f>'[2]CUADRO SOLICITUD'!C24</f>
        <v>47131824</v>
      </c>
      <c r="C110" s="53" t="str">
        <f>'[2]CUADRO SOLICITUD'!D24</f>
        <v>2.3.9.1.01</v>
      </c>
      <c r="D110" s="54" t="s">
        <v>186</v>
      </c>
      <c r="E110" s="30" t="str">
        <f>'[2]CUADRO SOLICITUD'!E24</f>
        <v>Limpia cristales</v>
      </c>
      <c r="F110" s="25" t="str">
        <f>'[2]CUADRO SOLICITUD'!F24</f>
        <v>Galón</v>
      </c>
      <c r="G110" s="37">
        <v>25</v>
      </c>
      <c r="H110" s="37"/>
      <c r="I110" s="37">
        <v>15</v>
      </c>
      <c r="J110" s="37"/>
      <c r="K110" s="37">
        <f t="shared" si="10"/>
        <v>40</v>
      </c>
      <c r="L110" s="190">
        <v>210</v>
      </c>
      <c r="M110" s="190">
        <f t="shared" si="11"/>
        <v>8400</v>
      </c>
      <c r="N110" s="199"/>
    </row>
    <row r="111" spans="2:15" x14ac:dyDescent="0.25">
      <c r="B111" s="40">
        <f>'[2]CUADRO SOLICITUD'!C25</f>
        <v>47131805</v>
      </c>
      <c r="C111" s="53" t="str">
        <f>'[2]CUADRO SOLICITUD'!D25</f>
        <v>2.3.9.1.01</v>
      </c>
      <c r="D111" s="54" t="s">
        <v>187</v>
      </c>
      <c r="E111" s="30" t="str">
        <f>'[2]CUADRO SOLICITUD'!E25</f>
        <v>Espuma limpiadora multipropósito</v>
      </c>
      <c r="F111" s="25" t="str">
        <f>'[2]CUADRO SOLICITUD'!F25</f>
        <v>Unidad</v>
      </c>
      <c r="G111" s="37">
        <v>25</v>
      </c>
      <c r="H111" s="37"/>
      <c r="I111" s="37">
        <v>16</v>
      </c>
      <c r="J111" s="37"/>
      <c r="K111" s="37">
        <f t="shared" si="10"/>
        <v>41</v>
      </c>
      <c r="L111" s="190">
        <v>450</v>
      </c>
      <c r="M111" s="190">
        <f t="shared" si="11"/>
        <v>18450</v>
      </c>
      <c r="N111" s="199"/>
    </row>
    <row r="112" spans="2:15" x14ac:dyDescent="0.25">
      <c r="B112" s="40">
        <f>'[2]CUADRO SOLICITUD'!C26</f>
        <v>47131503</v>
      </c>
      <c r="C112" s="53" t="str">
        <f>'[2]CUADRO SOLICITUD'!D26</f>
        <v>2.3.9.1.01</v>
      </c>
      <c r="D112" s="54" t="s">
        <v>188</v>
      </c>
      <c r="E112" s="30" t="str">
        <f>'[2]CUADRO SOLICITUD'!E26</f>
        <v>Escobilla de Inodoro</v>
      </c>
      <c r="F112" s="25" t="str">
        <f>'[2]CUADRO SOLICITUD'!F26</f>
        <v>Unidad</v>
      </c>
      <c r="G112" s="37">
        <v>20</v>
      </c>
      <c r="H112" s="37"/>
      <c r="I112" s="37">
        <v>9</v>
      </c>
      <c r="J112" s="37"/>
      <c r="K112" s="37">
        <f t="shared" si="10"/>
        <v>29</v>
      </c>
      <c r="L112" s="190">
        <v>160</v>
      </c>
      <c r="M112" s="190">
        <f t="shared" si="11"/>
        <v>4640</v>
      </c>
      <c r="N112" s="199"/>
    </row>
    <row r="113" spans="2:14" ht="34.5" x14ac:dyDescent="0.25">
      <c r="B113" s="40">
        <f>'[2]CUADRO SOLICITUD'!C27</f>
        <v>47131803</v>
      </c>
      <c r="C113" s="53" t="str">
        <f>'[2]CUADRO SOLICITUD'!D27</f>
        <v>2.3.9.1.01</v>
      </c>
      <c r="D113" s="54" t="s">
        <v>189</v>
      </c>
      <c r="E113" s="30" t="str">
        <f>'[2]CUADRO SOLICITUD'!E27</f>
        <v>Spray desinfectante  en aerosol  (que elimine olores, mate el 99,9% de los virus y bacterias) (Botella de 19oz)</v>
      </c>
      <c r="F113" s="25" t="str">
        <f>'[2]CUADRO SOLICITUD'!F27</f>
        <v>Unidad</v>
      </c>
      <c r="G113" s="37">
        <v>30</v>
      </c>
      <c r="H113" s="37"/>
      <c r="I113" s="37">
        <v>30</v>
      </c>
      <c r="J113" s="37"/>
      <c r="K113" s="37">
        <f t="shared" si="10"/>
        <v>60</v>
      </c>
      <c r="L113" s="190">
        <v>550</v>
      </c>
      <c r="M113" s="190">
        <f t="shared" si="11"/>
        <v>33000</v>
      </c>
      <c r="N113" s="199"/>
    </row>
    <row r="114" spans="2:14" x14ac:dyDescent="0.25">
      <c r="B114" s="40">
        <v>47131605</v>
      </c>
      <c r="C114" s="53" t="s">
        <v>190</v>
      </c>
      <c r="D114" s="54" t="s">
        <v>191</v>
      </c>
      <c r="E114" s="54" t="s">
        <v>191</v>
      </c>
      <c r="F114" s="25" t="s">
        <v>173</v>
      </c>
      <c r="G114" s="37">
        <v>10</v>
      </c>
      <c r="H114" s="37"/>
      <c r="I114" s="37">
        <v>10</v>
      </c>
      <c r="J114" s="37"/>
      <c r="K114" s="37">
        <f t="shared" si="10"/>
        <v>20</v>
      </c>
      <c r="L114" s="190">
        <v>90</v>
      </c>
      <c r="M114" s="190">
        <f t="shared" si="11"/>
        <v>1800</v>
      </c>
      <c r="N114" s="199"/>
    </row>
    <row r="115" spans="2:14" x14ac:dyDescent="0.25">
      <c r="B115" s="40">
        <f>'[2]CUADRO SOLICITUD'!C28</f>
        <v>47131611</v>
      </c>
      <c r="C115" s="53" t="str">
        <f>'[2]CUADRO SOLICITUD'!D28</f>
        <v>2.3.9.1.01</v>
      </c>
      <c r="D115" s="54" t="s">
        <v>192</v>
      </c>
      <c r="E115" s="30" t="str">
        <f>'[2]CUADRO SOLICITUD'!E28</f>
        <v>Recojedor de basura c/ palo</v>
      </c>
      <c r="F115" s="25" t="str">
        <f>'[2]CUADRO SOLICITUD'!F28</f>
        <v>Unidad</v>
      </c>
      <c r="G115" s="37">
        <v>5</v>
      </c>
      <c r="H115" s="37"/>
      <c r="I115" s="37">
        <v>6</v>
      </c>
      <c r="J115" s="37"/>
      <c r="K115" s="37">
        <f t="shared" si="10"/>
        <v>11</v>
      </c>
      <c r="L115" s="190">
        <v>150</v>
      </c>
      <c r="M115" s="190">
        <f t="shared" si="11"/>
        <v>1650</v>
      </c>
      <c r="N115" s="199"/>
    </row>
    <row r="116" spans="2:14" ht="22.5" x14ac:dyDescent="0.25">
      <c r="B116" s="40">
        <v>47121702</v>
      </c>
      <c r="C116" s="53" t="s">
        <v>190</v>
      </c>
      <c r="D116" s="54" t="s">
        <v>193</v>
      </c>
      <c r="E116" s="30" t="s">
        <v>193</v>
      </c>
      <c r="F116" s="25" t="s">
        <v>194</v>
      </c>
      <c r="G116" s="37">
        <v>5</v>
      </c>
      <c r="H116" s="37"/>
      <c r="I116" s="37">
        <v>2</v>
      </c>
      <c r="J116" s="37"/>
      <c r="K116" s="37">
        <f t="shared" si="10"/>
        <v>7</v>
      </c>
      <c r="L116" s="190">
        <v>6500</v>
      </c>
      <c r="M116" s="190">
        <f t="shared" si="11"/>
        <v>45500</v>
      </c>
      <c r="N116" s="199"/>
    </row>
    <row r="117" spans="2:14" x14ac:dyDescent="0.25">
      <c r="B117" s="40">
        <v>47121702</v>
      </c>
      <c r="C117" s="53" t="s">
        <v>190</v>
      </c>
      <c r="D117" s="54" t="s">
        <v>195</v>
      </c>
      <c r="E117" s="30" t="s">
        <v>195</v>
      </c>
      <c r="F117" s="25" t="str">
        <f>'[2]CUADRO SOLICITUD'!F30</f>
        <v>Unidad</v>
      </c>
      <c r="G117" s="37">
        <v>5</v>
      </c>
      <c r="H117" s="37"/>
      <c r="I117" s="37">
        <v>5</v>
      </c>
      <c r="J117" s="37"/>
      <c r="K117" s="37">
        <f t="shared" si="10"/>
        <v>10</v>
      </c>
      <c r="L117" s="190">
        <v>1200</v>
      </c>
      <c r="M117" s="190">
        <f t="shared" si="11"/>
        <v>12000</v>
      </c>
      <c r="N117" s="199"/>
    </row>
    <row r="118" spans="2:14" ht="23.25" x14ac:dyDescent="0.25">
      <c r="B118" s="40">
        <f>'[2]CUADRO SOLICITUD'!C29</f>
        <v>47131804</v>
      </c>
      <c r="C118" s="53" t="str">
        <f>'[2]CUADRO SOLICITUD'!D29</f>
        <v>2.3.9.1.01</v>
      </c>
      <c r="D118" s="54" t="s">
        <v>196</v>
      </c>
      <c r="E118" s="30" t="str">
        <f>'[2]CUADRO SOLICITUD'!E29</f>
        <v>Removedor de cemento y manchas de óxido en pisos</v>
      </c>
      <c r="F118" s="25" t="str">
        <f>'[2]CUADRO SOLICITUD'!F29</f>
        <v>Galón</v>
      </c>
      <c r="G118" s="37">
        <v>20</v>
      </c>
      <c r="H118" s="37"/>
      <c r="I118" s="37">
        <v>20</v>
      </c>
      <c r="J118" s="37"/>
      <c r="K118" s="37">
        <f t="shared" si="10"/>
        <v>40</v>
      </c>
      <c r="L118" s="190">
        <v>250</v>
      </c>
      <c r="M118" s="190">
        <f t="shared" si="11"/>
        <v>10000</v>
      </c>
      <c r="N118" s="199"/>
    </row>
    <row r="119" spans="2:14" x14ac:dyDescent="0.25">
      <c r="B119" s="40">
        <f>'[2]CUADRO SOLICITUD'!C32</f>
        <v>47131710</v>
      </c>
      <c r="C119" s="36" t="str">
        <f>'[2]CUADRO SOLICITUD'!D32</f>
        <v>2.3.9.9.01</v>
      </c>
      <c r="D119" s="54" t="s">
        <v>197</v>
      </c>
      <c r="E119" s="30" t="str">
        <f>'[2]CUADRO SOLICITUD'!E32</f>
        <v>Dispensador de papel de baño</v>
      </c>
      <c r="F119" s="25" t="str">
        <f>'[2]CUADRO SOLICITUD'!F32</f>
        <v>Unidad</v>
      </c>
      <c r="G119" s="37">
        <v>5</v>
      </c>
      <c r="H119" s="37"/>
      <c r="I119" s="37">
        <v>0</v>
      </c>
      <c r="J119" s="37"/>
      <c r="K119" s="37">
        <f t="shared" si="10"/>
        <v>5</v>
      </c>
      <c r="L119" s="190">
        <v>1800</v>
      </c>
      <c r="M119" s="189">
        <f t="shared" si="11"/>
        <v>9000</v>
      </c>
      <c r="N119" s="199"/>
    </row>
    <row r="120" spans="2:14" x14ac:dyDescent="0.25">
      <c r="B120" s="40">
        <f>'[2]CUADRO SOLICITUD'!C33</f>
        <v>47131706</v>
      </c>
      <c r="C120" s="36" t="str">
        <f>'[2]CUADRO SOLICITUD'!D33</f>
        <v>2.3.9.9.01</v>
      </c>
      <c r="D120" s="54" t="s">
        <v>198</v>
      </c>
      <c r="E120" s="30" t="s">
        <v>198</v>
      </c>
      <c r="F120" s="25" t="str">
        <f>'[2]CUADRO SOLICITUD'!F33</f>
        <v>Unidad</v>
      </c>
      <c r="G120" s="37">
        <v>5</v>
      </c>
      <c r="H120" s="37"/>
      <c r="I120" s="37">
        <v>0</v>
      </c>
      <c r="J120" s="37"/>
      <c r="K120" s="37">
        <f t="shared" si="10"/>
        <v>5</v>
      </c>
      <c r="L120" s="190">
        <v>1650</v>
      </c>
      <c r="M120" s="189">
        <f t="shared" si="11"/>
        <v>8250</v>
      </c>
      <c r="N120" s="198">
        <f>SUM(M88:M120)</f>
        <v>855205</v>
      </c>
    </row>
    <row r="121" spans="2:14" x14ac:dyDescent="0.25">
      <c r="B121" s="211" t="s">
        <v>73</v>
      </c>
      <c r="C121" s="211"/>
      <c r="D121" s="211"/>
      <c r="E121" s="211"/>
      <c r="F121" s="211"/>
      <c r="G121" s="211" t="s">
        <v>50</v>
      </c>
      <c r="H121" s="211"/>
      <c r="I121" s="211"/>
      <c r="J121" s="211"/>
      <c r="K121" s="211"/>
      <c r="L121" s="211"/>
      <c r="M121" s="211"/>
      <c r="N121" s="199"/>
    </row>
    <row r="122" spans="2:14" ht="22.5" x14ac:dyDescent="0.25">
      <c r="B122" s="20" t="s">
        <v>51</v>
      </c>
      <c r="C122" s="21" t="s">
        <v>1</v>
      </c>
      <c r="D122" s="76" t="s">
        <v>52</v>
      </c>
      <c r="E122" s="77" t="s">
        <v>53</v>
      </c>
      <c r="F122" s="76" t="s">
        <v>54</v>
      </c>
      <c r="G122" s="78" t="s">
        <v>55</v>
      </c>
      <c r="H122" s="78" t="s">
        <v>56</v>
      </c>
      <c r="I122" s="78" t="s">
        <v>57</v>
      </c>
      <c r="J122" s="78" t="s">
        <v>58</v>
      </c>
      <c r="K122" s="78" t="s">
        <v>59</v>
      </c>
      <c r="L122" s="79" t="s">
        <v>60</v>
      </c>
      <c r="M122" s="79" t="s">
        <v>61</v>
      </c>
      <c r="N122" s="199"/>
    </row>
    <row r="123" spans="2:14" x14ac:dyDescent="0.25">
      <c r="B123" s="22">
        <v>15101701</v>
      </c>
      <c r="C123" s="23" t="s">
        <v>74</v>
      </c>
      <c r="D123" s="24" t="s">
        <v>75</v>
      </c>
      <c r="E123" s="23" t="s">
        <v>76</v>
      </c>
      <c r="F123" s="26" t="s">
        <v>77</v>
      </c>
      <c r="G123" s="31">
        <v>200</v>
      </c>
      <c r="H123" s="33"/>
      <c r="I123" s="33">
        <v>200</v>
      </c>
      <c r="J123" s="33"/>
      <c r="K123" s="33">
        <f>SUM(G123:J123)</f>
        <v>400</v>
      </c>
      <c r="L123" s="189">
        <v>250</v>
      </c>
      <c r="M123" s="189">
        <f>+K123*L123</f>
        <v>100000</v>
      </c>
      <c r="N123" s="198">
        <f>SUM(M123)</f>
        <v>100000</v>
      </c>
    </row>
    <row r="124" spans="2:14" x14ac:dyDescent="0.25">
      <c r="B124" s="211" t="s">
        <v>71</v>
      </c>
      <c r="C124" s="211"/>
      <c r="D124" s="211"/>
      <c r="E124" s="211"/>
      <c r="F124" s="211"/>
      <c r="G124" s="211" t="s">
        <v>50</v>
      </c>
      <c r="H124" s="211"/>
      <c r="I124" s="211"/>
      <c r="J124" s="211"/>
      <c r="K124" s="211"/>
      <c r="L124" s="211"/>
      <c r="M124" s="211"/>
      <c r="N124" s="199"/>
    </row>
    <row r="125" spans="2:14" ht="22.5" x14ac:dyDescent="0.25">
      <c r="B125" s="20" t="s">
        <v>51</v>
      </c>
      <c r="C125" s="21" t="s">
        <v>1</v>
      </c>
      <c r="D125" s="76" t="s">
        <v>52</v>
      </c>
      <c r="E125" s="77" t="s">
        <v>53</v>
      </c>
      <c r="F125" s="76" t="s">
        <v>54</v>
      </c>
      <c r="G125" s="78" t="s">
        <v>55</v>
      </c>
      <c r="H125" s="78" t="s">
        <v>56</v>
      </c>
      <c r="I125" s="78" t="s">
        <v>57</v>
      </c>
      <c r="J125" s="78" t="s">
        <v>58</v>
      </c>
      <c r="K125" s="78" t="s">
        <v>59</v>
      </c>
      <c r="L125" s="79" t="s">
        <v>60</v>
      </c>
      <c r="M125" s="79" t="s">
        <v>61</v>
      </c>
      <c r="N125" s="199"/>
    </row>
    <row r="126" spans="2:14" ht="22.5" x14ac:dyDescent="0.25">
      <c r="B126" s="22">
        <v>90101603</v>
      </c>
      <c r="C126" s="23" t="s">
        <v>72</v>
      </c>
      <c r="D126" s="24" t="s">
        <v>67</v>
      </c>
      <c r="E126" s="30" t="s">
        <v>347</v>
      </c>
      <c r="F126" s="25" t="s">
        <v>65</v>
      </c>
      <c r="G126" s="26">
        <v>1</v>
      </c>
      <c r="H126" s="26"/>
      <c r="I126" s="26">
        <v>1</v>
      </c>
      <c r="J126" s="26"/>
      <c r="K126" s="31">
        <f>SUM(G126:J126)</f>
        <v>2</v>
      </c>
      <c r="L126" s="191">
        <v>950000</v>
      </c>
      <c r="M126" s="189">
        <f>+K126*L126</f>
        <v>1900000</v>
      </c>
    </row>
    <row r="127" spans="2:14" x14ac:dyDescent="0.25">
      <c r="B127" s="22">
        <v>90101603</v>
      </c>
      <c r="C127" s="23" t="s">
        <v>72</v>
      </c>
      <c r="D127" s="24" t="s">
        <v>67</v>
      </c>
      <c r="E127" s="30" t="s">
        <v>348</v>
      </c>
      <c r="F127" s="25" t="s">
        <v>65</v>
      </c>
      <c r="G127" s="26">
        <v>1</v>
      </c>
      <c r="H127" s="26">
        <v>1</v>
      </c>
      <c r="I127" s="26">
        <v>1</v>
      </c>
      <c r="J127" s="26">
        <v>1</v>
      </c>
      <c r="K127" s="31">
        <f>SUM(G127:J127)</f>
        <v>4</v>
      </c>
      <c r="L127" s="191">
        <v>650000</v>
      </c>
      <c r="M127" s="189">
        <f>+K127*L127</f>
        <v>2600000</v>
      </c>
      <c r="N127" s="198">
        <f>SUM(M126:M127)</f>
        <v>4500000</v>
      </c>
    </row>
    <row r="128" spans="2:14" ht="15" customHeight="1" x14ac:dyDescent="0.25">
      <c r="B128" s="211" t="s">
        <v>246</v>
      </c>
      <c r="C128" s="211"/>
      <c r="D128" s="211"/>
      <c r="E128" s="211"/>
      <c r="F128" s="211"/>
      <c r="G128" s="211" t="s">
        <v>50</v>
      </c>
      <c r="H128" s="211"/>
      <c r="I128" s="211"/>
      <c r="J128" s="211"/>
      <c r="K128" s="211"/>
      <c r="L128" s="211"/>
      <c r="M128" s="211"/>
      <c r="N128" s="196"/>
    </row>
    <row r="129" spans="2:14" ht="22.5" x14ac:dyDescent="0.25">
      <c r="B129" s="20" t="s">
        <v>51</v>
      </c>
      <c r="C129" s="21" t="s">
        <v>1</v>
      </c>
      <c r="D129" s="76" t="s">
        <v>52</v>
      </c>
      <c r="E129" s="77" t="s">
        <v>53</v>
      </c>
      <c r="F129" s="76" t="s">
        <v>54</v>
      </c>
      <c r="G129" s="78" t="s">
        <v>55</v>
      </c>
      <c r="H129" s="78" t="s">
        <v>56</v>
      </c>
      <c r="I129" s="78" t="s">
        <v>57</v>
      </c>
      <c r="J129" s="78" t="s">
        <v>58</v>
      </c>
      <c r="K129" s="78" t="s">
        <v>59</v>
      </c>
      <c r="L129" s="79" t="s">
        <v>60</v>
      </c>
      <c r="M129" s="79" t="s">
        <v>61</v>
      </c>
      <c r="N129" s="196"/>
    </row>
    <row r="130" spans="2:14" x14ac:dyDescent="0.25">
      <c r="B130" s="53">
        <v>53102710</v>
      </c>
      <c r="C130" s="36" t="s">
        <v>247</v>
      </c>
      <c r="D130" s="61" t="s">
        <v>248</v>
      </c>
      <c r="E130" s="30" t="s">
        <v>249</v>
      </c>
      <c r="F130" s="25" t="s">
        <v>65</v>
      </c>
      <c r="G130" s="37"/>
      <c r="H130" s="37">
        <v>4</v>
      </c>
      <c r="I130" s="37"/>
      <c r="J130" s="37"/>
      <c r="K130" s="37">
        <f>SUM(G130:J130)</f>
        <v>4</v>
      </c>
      <c r="L130" s="189">
        <v>4500</v>
      </c>
      <c r="M130" s="190">
        <f>+K130*L130</f>
        <v>18000</v>
      </c>
      <c r="N130" s="196"/>
    </row>
    <row r="131" spans="2:14" x14ac:dyDescent="0.25">
      <c r="B131" s="53">
        <v>53102710</v>
      </c>
      <c r="C131" s="36" t="s">
        <v>247</v>
      </c>
      <c r="D131" s="61" t="s">
        <v>248</v>
      </c>
      <c r="E131" s="30" t="s">
        <v>250</v>
      </c>
      <c r="F131" s="25" t="s">
        <v>65</v>
      </c>
      <c r="G131" s="37"/>
      <c r="H131" s="37">
        <v>8</v>
      </c>
      <c r="I131" s="37"/>
      <c r="J131" s="37"/>
      <c r="K131" s="37">
        <f>SUM(G131:J131)</f>
        <v>8</v>
      </c>
      <c r="L131" s="189">
        <v>4000</v>
      </c>
      <c r="M131" s="190">
        <f>+K131*L131</f>
        <v>32000</v>
      </c>
      <c r="N131" s="198">
        <f>SUM(M130:M131)</f>
        <v>50000</v>
      </c>
    </row>
    <row r="132" spans="2:14" x14ac:dyDescent="0.25">
      <c r="B132" s="211" t="s">
        <v>349</v>
      </c>
      <c r="C132" s="211"/>
      <c r="D132" s="211"/>
      <c r="E132" s="211"/>
      <c r="F132" s="211"/>
      <c r="G132" s="211" t="s">
        <v>50</v>
      </c>
      <c r="H132" s="211"/>
      <c r="I132" s="211"/>
      <c r="J132" s="211"/>
      <c r="K132" s="211"/>
      <c r="L132" s="211"/>
      <c r="M132" s="211"/>
      <c r="N132" s="199"/>
    </row>
    <row r="133" spans="2:14" ht="22.5" x14ac:dyDescent="0.25">
      <c r="B133" s="20" t="s">
        <v>51</v>
      </c>
      <c r="C133" s="21" t="s">
        <v>1</v>
      </c>
      <c r="D133" s="76" t="s">
        <v>52</v>
      </c>
      <c r="E133" s="77" t="s">
        <v>53</v>
      </c>
      <c r="F133" s="76" t="s">
        <v>54</v>
      </c>
      <c r="G133" s="78" t="s">
        <v>55</v>
      </c>
      <c r="H133" s="78" t="s">
        <v>56</v>
      </c>
      <c r="I133" s="78" t="s">
        <v>57</v>
      </c>
      <c r="J133" s="78" t="s">
        <v>58</v>
      </c>
      <c r="K133" s="78" t="s">
        <v>59</v>
      </c>
      <c r="L133" s="79" t="s">
        <v>60</v>
      </c>
      <c r="M133" s="79" t="s">
        <v>61</v>
      </c>
      <c r="N133" s="199"/>
    </row>
    <row r="134" spans="2:14" x14ac:dyDescent="0.25">
      <c r="B134" s="22">
        <v>90101802</v>
      </c>
      <c r="C134" s="23" t="s">
        <v>66</v>
      </c>
      <c r="D134" s="24" t="s">
        <v>67</v>
      </c>
      <c r="E134" s="30" t="s">
        <v>68</v>
      </c>
      <c r="F134" s="25" t="s">
        <v>65</v>
      </c>
      <c r="G134" s="26">
        <v>500</v>
      </c>
      <c r="H134" s="26"/>
      <c r="I134" s="26"/>
      <c r="J134" s="26"/>
      <c r="K134" s="31">
        <f>SUM(G134:J134)</f>
        <v>500</v>
      </c>
      <c r="L134" s="191">
        <v>350</v>
      </c>
      <c r="M134" s="189">
        <f>+K134*L134</f>
        <v>175000</v>
      </c>
      <c r="N134" s="199"/>
    </row>
    <row r="135" spans="2:14" x14ac:dyDescent="0.25">
      <c r="B135" s="22">
        <v>90101802</v>
      </c>
      <c r="C135" s="23" t="s">
        <v>66</v>
      </c>
      <c r="D135" s="24" t="s">
        <v>67</v>
      </c>
      <c r="E135" s="30" t="s">
        <v>69</v>
      </c>
      <c r="F135" s="25" t="s">
        <v>70</v>
      </c>
      <c r="G135" s="26"/>
      <c r="H135" s="26"/>
      <c r="I135" s="26">
        <v>875</v>
      </c>
      <c r="J135" s="26"/>
      <c r="K135" s="31">
        <f>SUM(G135:J135)</f>
        <v>875</v>
      </c>
      <c r="L135" s="191">
        <v>200</v>
      </c>
      <c r="M135" s="189">
        <f>+K135*L135</f>
        <v>175000</v>
      </c>
      <c r="N135" s="198">
        <f>SUM(M134:M135)</f>
        <v>350000</v>
      </c>
    </row>
    <row r="136" spans="2:14" x14ac:dyDescent="0.25">
      <c r="B136" s="207" t="s">
        <v>272</v>
      </c>
      <c r="C136" s="208"/>
      <c r="D136" s="208"/>
      <c r="E136" s="208"/>
      <c r="F136" s="209"/>
      <c r="G136" s="207" t="s">
        <v>50</v>
      </c>
      <c r="H136" s="208"/>
      <c r="I136" s="208"/>
      <c r="J136" s="208"/>
      <c r="K136" s="208"/>
      <c r="L136" s="208"/>
      <c r="M136" s="209"/>
    </row>
    <row r="137" spans="2:14" ht="22.5" x14ac:dyDescent="0.25">
      <c r="B137" s="20" t="s">
        <v>51</v>
      </c>
      <c r="C137" s="21" t="s">
        <v>1</v>
      </c>
      <c r="D137" s="76" t="s">
        <v>52</v>
      </c>
      <c r="E137" s="77" t="s">
        <v>53</v>
      </c>
      <c r="F137" s="76" t="s">
        <v>54</v>
      </c>
      <c r="G137" s="78" t="s">
        <v>55</v>
      </c>
      <c r="H137" s="78" t="s">
        <v>56</v>
      </c>
      <c r="I137" s="78" t="s">
        <v>57</v>
      </c>
      <c r="J137" s="78" t="s">
        <v>58</v>
      </c>
      <c r="K137" s="78" t="s">
        <v>59</v>
      </c>
      <c r="L137" s="79" t="s">
        <v>60</v>
      </c>
      <c r="M137" s="79" t="s">
        <v>61</v>
      </c>
    </row>
    <row r="138" spans="2:14" ht="23.25" x14ac:dyDescent="0.25">
      <c r="B138" s="26">
        <v>84141602</v>
      </c>
      <c r="C138" s="23" t="s">
        <v>273</v>
      </c>
      <c r="D138" s="56" t="s">
        <v>274</v>
      </c>
      <c r="E138" s="56" t="s">
        <v>275</v>
      </c>
      <c r="F138" s="37" t="s">
        <v>95</v>
      </c>
      <c r="G138" s="26"/>
      <c r="H138" s="26">
        <v>1</v>
      </c>
      <c r="I138" s="26"/>
      <c r="J138" s="26"/>
      <c r="K138" s="26">
        <f>SUM(G138:J138)</f>
        <v>1</v>
      </c>
      <c r="L138" s="190">
        <v>200000</v>
      </c>
      <c r="M138" s="190">
        <f t="shared" ref="M138" si="12">K138*L138</f>
        <v>200000</v>
      </c>
      <c r="N138" s="198">
        <f>SUM(M138)</f>
        <v>200000</v>
      </c>
    </row>
    <row r="139" spans="2:14" ht="15" customHeight="1" x14ac:dyDescent="0.25">
      <c r="B139" s="211" t="s">
        <v>296</v>
      </c>
      <c r="C139" s="211"/>
      <c r="D139" s="211"/>
      <c r="E139" s="211"/>
      <c r="F139" s="211"/>
      <c r="G139" s="211" t="s">
        <v>50</v>
      </c>
      <c r="H139" s="211"/>
      <c r="I139" s="211"/>
      <c r="J139" s="211"/>
      <c r="K139" s="211"/>
      <c r="L139" s="211"/>
      <c r="M139" s="211"/>
    </row>
    <row r="140" spans="2:14" ht="22.5" x14ac:dyDescent="0.25">
      <c r="B140" s="20" t="s">
        <v>51</v>
      </c>
      <c r="C140" s="21" t="s">
        <v>1</v>
      </c>
      <c r="D140" s="76" t="s">
        <v>52</v>
      </c>
      <c r="E140" s="77" t="s">
        <v>53</v>
      </c>
      <c r="F140" s="76" t="s">
        <v>54</v>
      </c>
      <c r="G140" s="78" t="s">
        <v>55</v>
      </c>
      <c r="H140" s="78" t="s">
        <v>56</v>
      </c>
      <c r="I140" s="78" t="s">
        <v>57</v>
      </c>
      <c r="J140" s="78" t="s">
        <v>58</v>
      </c>
      <c r="K140" s="78" t="s">
        <v>59</v>
      </c>
      <c r="L140" s="79" t="s">
        <v>60</v>
      </c>
      <c r="M140" s="79" t="s">
        <v>61</v>
      </c>
    </row>
    <row r="141" spans="2:14" x14ac:dyDescent="0.25">
      <c r="B141" s="37">
        <v>78111502</v>
      </c>
      <c r="C141" s="23" t="s">
        <v>297</v>
      </c>
      <c r="D141" s="24" t="s">
        <v>298</v>
      </c>
      <c r="E141" s="24" t="s">
        <v>299</v>
      </c>
      <c r="F141" s="25" t="s">
        <v>65</v>
      </c>
      <c r="G141" s="26">
        <v>1</v>
      </c>
      <c r="H141" s="26">
        <v>1</v>
      </c>
      <c r="I141" s="26">
        <v>1</v>
      </c>
      <c r="J141" s="26">
        <v>1</v>
      </c>
      <c r="K141" s="26">
        <f>SUM(G141:J141)</f>
        <v>4</v>
      </c>
      <c r="L141" s="189">
        <v>500000</v>
      </c>
      <c r="M141" s="189">
        <f>+L141*K141</f>
        <v>2000000</v>
      </c>
    </row>
    <row r="142" spans="2:14" x14ac:dyDescent="0.25">
      <c r="B142" s="37">
        <v>90111501</v>
      </c>
      <c r="C142" s="23" t="s">
        <v>300</v>
      </c>
      <c r="D142" s="24" t="s">
        <v>301</v>
      </c>
      <c r="E142" s="24" t="s">
        <v>302</v>
      </c>
      <c r="F142" s="25" t="s">
        <v>65</v>
      </c>
      <c r="G142" s="26">
        <v>1</v>
      </c>
      <c r="H142" s="26">
        <v>1</v>
      </c>
      <c r="I142" s="26">
        <v>1</v>
      </c>
      <c r="J142" s="26">
        <v>1</v>
      </c>
      <c r="K142" s="26">
        <f>SUM(G142:J142)</f>
        <v>4</v>
      </c>
      <c r="L142" s="189">
        <v>250000</v>
      </c>
      <c r="M142" s="189">
        <f>+L142*K142</f>
        <v>1000000</v>
      </c>
      <c r="N142" s="198">
        <f>SUM(M141:M142)</f>
        <v>3000000</v>
      </c>
    </row>
    <row r="143" spans="2:14" ht="15" customHeight="1" x14ac:dyDescent="0.25">
      <c r="B143" s="211" t="s">
        <v>251</v>
      </c>
      <c r="C143" s="211"/>
      <c r="D143" s="211"/>
      <c r="E143" s="211"/>
      <c r="F143" s="211"/>
      <c r="G143" s="211" t="s">
        <v>50</v>
      </c>
      <c r="H143" s="211"/>
      <c r="I143" s="211"/>
      <c r="J143" s="211"/>
      <c r="K143" s="211"/>
      <c r="L143" s="211"/>
      <c r="M143" s="211"/>
    </row>
    <row r="144" spans="2:14" ht="22.5" x14ac:dyDescent="0.25">
      <c r="B144" s="20" t="s">
        <v>51</v>
      </c>
      <c r="C144" s="21" t="s">
        <v>1</v>
      </c>
      <c r="D144" s="76" t="s">
        <v>52</v>
      </c>
      <c r="E144" s="77" t="s">
        <v>53</v>
      </c>
      <c r="F144" s="76" t="s">
        <v>54</v>
      </c>
      <c r="G144" s="78" t="s">
        <v>55</v>
      </c>
      <c r="H144" s="78" t="s">
        <v>56</v>
      </c>
      <c r="I144" s="78" t="s">
        <v>57</v>
      </c>
      <c r="J144" s="78" t="s">
        <v>58</v>
      </c>
      <c r="K144" s="78" t="s">
        <v>59</v>
      </c>
      <c r="L144" s="79" t="s">
        <v>60</v>
      </c>
      <c r="M144" s="79" t="s">
        <v>61</v>
      </c>
    </row>
    <row r="145" spans="2:14" x14ac:dyDescent="0.25">
      <c r="B145" s="26">
        <v>90101601</v>
      </c>
      <c r="C145" s="36" t="s">
        <v>252</v>
      </c>
      <c r="D145" s="26" t="s">
        <v>253</v>
      </c>
      <c r="E145" s="23" t="s">
        <v>350</v>
      </c>
      <c r="F145" s="37" t="s">
        <v>65</v>
      </c>
      <c r="G145" s="26">
        <v>1</v>
      </c>
      <c r="H145" s="26"/>
      <c r="I145" s="26"/>
      <c r="J145" s="31"/>
      <c r="K145" s="26">
        <f>SUM(G145:J145)</f>
        <v>1</v>
      </c>
      <c r="L145" s="190">
        <v>2500000</v>
      </c>
      <c r="M145" s="190">
        <f>+K145*L145</f>
        <v>2500000</v>
      </c>
    </row>
    <row r="146" spans="2:14" x14ac:dyDescent="0.25">
      <c r="B146" s="26">
        <v>90101601</v>
      </c>
      <c r="C146" s="36" t="s">
        <v>252</v>
      </c>
      <c r="D146" s="26" t="s">
        <v>253</v>
      </c>
      <c r="E146" s="23" t="s">
        <v>254</v>
      </c>
      <c r="F146" s="37" t="s">
        <v>65</v>
      </c>
      <c r="G146" s="26"/>
      <c r="H146" s="26"/>
      <c r="I146" s="26"/>
      <c r="J146" s="31">
        <v>1</v>
      </c>
      <c r="K146" s="26">
        <f>SUM(G146:J146)</f>
        <v>1</v>
      </c>
      <c r="L146" s="190">
        <v>500000</v>
      </c>
      <c r="M146" s="190">
        <f>+K146*L146</f>
        <v>500000</v>
      </c>
    </row>
    <row r="147" spans="2:14" x14ac:dyDescent="0.25">
      <c r="B147" s="26">
        <v>90101601</v>
      </c>
      <c r="C147" s="36" t="s">
        <v>252</v>
      </c>
      <c r="D147" s="26" t="s">
        <v>253</v>
      </c>
      <c r="E147" s="30" t="s">
        <v>255</v>
      </c>
      <c r="F147" s="37" t="s">
        <v>65</v>
      </c>
      <c r="G147" s="26"/>
      <c r="H147" s="26"/>
      <c r="I147" s="26">
        <v>1</v>
      </c>
      <c r="J147" s="26"/>
      <c r="K147" s="26">
        <f t="shared" ref="K147" si="13">SUM(G147:J147)</f>
        <v>1</v>
      </c>
      <c r="L147" s="190">
        <v>3000000</v>
      </c>
      <c r="M147" s="190">
        <f t="shared" ref="M147" si="14">+K147*L147</f>
        <v>3000000</v>
      </c>
      <c r="N147" s="198">
        <f>SUM(M145:M147)</f>
        <v>6000000</v>
      </c>
    </row>
    <row r="148" spans="2:14" x14ac:dyDescent="0.25">
      <c r="B148" s="207" t="s">
        <v>360</v>
      </c>
      <c r="C148" s="208"/>
      <c r="D148" s="208"/>
      <c r="E148" s="208"/>
      <c r="F148" s="209"/>
      <c r="G148" s="207" t="s">
        <v>50</v>
      </c>
      <c r="H148" s="208"/>
      <c r="I148" s="208"/>
      <c r="J148" s="208"/>
      <c r="K148" s="208"/>
      <c r="L148" s="208"/>
      <c r="M148" s="209"/>
    </row>
    <row r="149" spans="2:14" ht="22.5" x14ac:dyDescent="0.25">
      <c r="B149" s="20" t="s">
        <v>51</v>
      </c>
      <c r="C149" s="21" t="s">
        <v>1</v>
      </c>
      <c r="D149" s="76" t="s">
        <v>52</v>
      </c>
      <c r="E149" s="77" t="s">
        <v>53</v>
      </c>
      <c r="F149" s="76" t="s">
        <v>54</v>
      </c>
      <c r="G149" s="78" t="s">
        <v>55</v>
      </c>
      <c r="H149" s="78" t="s">
        <v>56</v>
      </c>
      <c r="I149" s="78" t="s">
        <v>57</v>
      </c>
      <c r="J149" s="78" t="s">
        <v>58</v>
      </c>
      <c r="K149" s="78" t="s">
        <v>59</v>
      </c>
      <c r="L149" s="79" t="s">
        <v>60</v>
      </c>
      <c r="M149" s="79" t="s">
        <v>61</v>
      </c>
    </row>
    <row r="150" spans="2:14" ht="33.75" x14ac:dyDescent="0.25">
      <c r="B150" s="37">
        <v>80121704</v>
      </c>
      <c r="C150" s="23" t="s">
        <v>256</v>
      </c>
      <c r="D150" s="35" t="s">
        <v>257</v>
      </c>
      <c r="E150" s="30" t="s">
        <v>258</v>
      </c>
      <c r="F150" s="37" t="s">
        <v>95</v>
      </c>
      <c r="G150" s="26"/>
      <c r="H150" s="26">
        <v>20</v>
      </c>
      <c r="I150" s="26"/>
      <c r="J150" s="26"/>
      <c r="K150" s="26">
        <f>SUM(G150:J150)</f>
        <v>20</v>
      </c>
      <c r="L150" s="190">
        <v>14375</v>
      </c>
      <c r="M150" s="189">
        <f t="shared" ref="M150:M151" si="15">K150*L150</f>
        <v>287500</v>
      </c>
    </row>
    <row r="151" spans="2:14" ht="33.75" x14ac:dyDescent="0.25">
      <c r="B151" s="37">
        <v>80121704</v>
      </c>
      <c r="C151" s="23" t="s">
        <v>256</v>
      </c>
      <c r="D151" s="35" t="s">
        <v>257</v>
      </c>
      <c r="E151" s="30" t="s">
        <v>259</v>
      </c>
      <c r="F151" s="37" t="s">
        <v>95</v>
      </c>
      <c r="G151" s="37"/>
      <c r="H151" s="37">
        <v>125</v>
      </c>
      <c r="I151" s="37"/>
      <c r="J151" s="37"/>
      <c r="K151" s="26">
        <f>SUM(G151:J151)</f>
        <v>125</v>
      </c>
      <c r="L151" s="190">
        <v>2500</v>
      </c>
      <c r="M151" s="189">
        <f t="shared" si="15"/>
        <v>312500</v>
      </c>
      <c r="N151" s="198">
        <f>SUM(M150:M151)</f>
        <v>600000</v>
      </c>
    </row>
    <row r="152" spans="2:14" x14ac:dyDescent="0.25">
      <c r="B152" s="211" t="s">
        <v>49</v>
      </c>
      <c r="C152" s="211"/>
      <c r="D152" s="211"/>
      <c r="E152" s="211"/>
      <c r="F152" s="211"/>
      <c r="G152" s="211" t="s">
        <v>50</v>
      </c>
      <c r="H152" s="211"/>
      <c r="I152" s="211"/>
      <c r="J152" s="211"/>
      <c r="K152" s="211"/>
      <c r="L152" s="211"/>
      <c r="M152" s="211"/>
    </row>
    <row r="153" spans="2:14" ht="22.5" x14ac:dyDescent="0.25">
      <c r="B153" s="20" t="s">
        <v>51</v>
      </c>
      <c r="C153" s="21" t="s">
        <v>1</v>
      </c>
      <c r="D153" s="76" t="s">
        <v>52</v>
      </c>
      <c r="E153" s="77" t="s">
        <v>53</v>
      </c>
      <c r="F153" s="76" t="s">
        <v>54</v>
      </c>
      <c r="G153" s="78" t="s">
        <v>55</v>
      </c>
      <c r="H153" s="78" t="s">
        <v>56</v>
      </c>
      <c r="I153" s="78" t="s">
        <v>57</v>
      </c>
      <c r="J153" s="78" t="s">
        <v>58</v>
      </c>
      <c r="K153" s="78" t="s">
        <v>59</v>
      </c>
      <c r="L153" s="79" t="s">
        <v>60</v>
      </c>
      <c r="M153" s="79" t="s">
        <v>61</v>
      </c>
    </row>
    <row r="154" spans="2:14" x14ac:dyDescent="0.25">
      <c r="B154" s="22">
        <v>72102103</v>
      </c>
      <c r="C154" s="23" t="s">
        <v>63</v>
      </c>
      <c r="D154" s="24" t="s">
        <v>64</v>
      </c>
      <c r="E154" s="23" t="s">
        <v>0</v>
      </c>
      <c r="F154" s="25" t="s">
        <v>65</v>
      </c>
      <c r="G154" s="26"/>
      <c r="H154" s="26">
        <v>1</v>
      </c>
      <c r="I154" s="26"/>
      <c r="J154" s="26"/>
      <c r="K154" s="26">
        <f>SUM(G154:J154)</f>
        <v>1</v>
      </c>
      <c r="L154" s="189">
        <v>500000</v>
      </c>
      <c r="M154" s="189">
        <f>+K154*L154</f>
        <v>500000</v>
      </c>
      <c r="N154" s="198">
        <f>SUM(M154)</f>
        <v>500000</v>
      </c>
    </row>
    <row r="155" spans="2:14" x14ac:dyDescent="0.25">
      <c r="B155" s="211" t="s">
        <v>86</v>
      </c>
      <c r="C155" s="211"/>
      <c r="D155" s="211"/>
      <c r="E155" s="211"/>
      <c r="F155" s="211"/>
      <c r="G155" s="211" t="s">
        <v>50</v>
      </c>
      <c r="H155" s="211"/>
      <c r="I155" s="211"/>
      <c r="J155" s="211"/>
      <c r="K155" s="211"/>
      <c r="L155" s="211"/>
      <c r="M155" s="211"/>
      <c r="N155" s="199"/>
    </row>
    <row r="156" spans="2:14" ht="22.5" x14ac:dyDescent="0.25">
      <c r="B156" s="20" t="s">
        <v>51</v>
      </c>
      <c r="C156" s="21" t="s">
        <v>1</v>
      </c>
      <c r="D156" s="76" t="s">
        <v>52</v>
      </c>
      <c r="E156" s="77" t="s">
        <v>53</v>
      </c>
      <c r="F156" s="76" t="s">
        <v>54</v>
      </c>
      <c r="G156" s="78" t="s">
        <v>55</v>
      </c>
      <c r="H156" s="78" t="s">
        <v>56</v>
      </c>
      <c r="I156" s="78" t="s">
        <v>57</v>
      </c>
      <c r="J156" s="78" t="s">
        <v>58</v>
      </c>
      <c r="K156" s="78" t="s">
        <v>59</v>
      </c>
      <c r="L156" s="79" t="s">
        <v>60</v>
      </c>
      <c r="M156" s="79" t="s">
        <v>61</v>
      </c>
      <c r="N156" s="199"/>
    </row>
    <row r="157" spans="2:14" x14ac:dyDescent="0.25">
      <c r="B157" s="38">
        <v>72101517</v>
      </c>
      <c r="C157" s="36" t="s">
        <v>87</v>
      </c>
      <c r="D157" s="83" t="s">
        <v>88</v>
      </c>
      <c r="E157" s="84" t="s">
        <v>88</v>
      </c>
      <c r="F157" s="26" t="s">
        <v>65</v>
      </c>
      <c r="G157" s="85"/>
      <c r="H157" s="85">
        <v>1</v>
      </c>
      <c r="I157" s="85"/>
      <c r="J157" s="85">
        <v>1</v>
      </c>
      <c r="K157" s="85">
        <f>SUM(G157:J157)</f>
        <v>2</v>
      </c>
      <c r="L157" s="192">
        <f>70000+30000</f>
        <v>100000</v>
      </c>
      <c r="M157" s="192">
        <f>+L157</f>
        <v>100000</v>
      </c>
      <c r="N157" s="198">
        <f>SUM(M157)</f>
        <v>100000</v>
      </c>
    </row>
    <row r="158" spans="2:14" x14ac:dyDescent="0.25">
      <c r="B158" s="211" t="s">
        <v>351</v>
      </c>
      <c r="C158" s="211"/>
      <c r="D158" s="211"/>
      <c r="E158" s="211"/>
      <c r="F158" s="211"/>
      <c r="G158" s="211" t="s">
        <v>50</v>
      </c>
      <c r="H158" s="211"/>
      <c r="I158" s="211"/>
      <c r="J158" s="211"/>
      <c r="K158" s="211"/>
      <c r="L158" s="211"/>
      <c r="M158" s="211"/>
      <c r="N158" s="199"/>
    </row>
    <row r="159" spans="2:14" ht="22.5" x14ac:dyDescent="0.25">
      <c r="B159" s="20" t="s">
        <v>51</v>
      </c>
      <c r="C159" s="21" t="s">
        <v>1</v>
      </c>
      <c r="D159" s="76" t="s">
        <v>52</v>
      </c>
      <c r="E159" s="77" t="s">
        <v>53</v>
      </c>
      <c r="F159" s="76" t="s">
        <v>54</v>
      </c>
      <c r="G159" s="78" t="s">
        <v>55</v>
      </c>
      <c r="H159" s="78" t="s">
        <v>56</v>
      </c>
      <c r="I159" s="78" t="s">
        <v>57</v>
      </c>
      <c r="J159" s="78" t="s">
        <v>58</v>
      </c>
      <c r="K159" s="78" t="s">
        <v>59</v>
      </c>
      <c r="L159" s="79" t="s">
        <v>60</v>
      </c>
      <c r="M159" s="79" t="s">
        <v>61</v>
      </c>
      <c r="N159" s="199"/>
    </row>
    <row r="160" spans="2:14" ht="33.75" x14ac:dyDescent="0.25">
      <c r="B160" s="38">
        <v>78180102</v>
      </c>
      <c r="C160" s="36" t="s">
        <v>82</v>
      </c>
      <c r="D160" s="35" t="s">
        <v>83</v>
      </c>
      <c r="E160" s="30" t="s">
        <v>84</v>
      </c>
      <c r="F160" s="26" t="s">
        <v>70</v>
      </c>
      <c r="G160" s="26">
        <v>1</v>
      </c>
      <c r="H160" s="26"/>
      <c r="I160" s="26"/>
      <c r="J160" s="26"/>
      <c r="K160" s="26">
        <f>SUM(G160:J160)</f>
        <v>1</v>
      </c>
      <c r="L160" s="189">
        <v>1200000</v>
      </c>
      <c r="M160" s="189">
        <f>+L160</f>
        <v>1200000</v>
      </c>
      <c r="N160" s="199"/>
    </row>
    <row r="161" spans="2:14" ht="22.5" x14ac:dyDescent="0.25">
      <c r="B161" s="38">
        <v>78180101</v>
      </c>
      <c r="C161" s="36" t="s">
        <v>82</v>
      </c>
      <c r="D161" s="35" t="s">
        <v>83</v>
      </c>
      <c r="E161" s="30" t="s">
        <v>85</v>
      </c>
      <c r="F161" s="26" t="s">
        <v>70</v>
      </c>
      <c r="G161" s="26">
        <v>1</v>
      </c>
      <c r="H161" s="26"/>
      <c r="I161" s="26"/>
      <c r="J161" s="26"/>
      <c r="K161" s="26">
        <f>SUM(G161:J161)</f>
        <v>1</v>
      </c>
      <c r="L161" s="189">
        <v>600000</v>
      </c>
      <c r="M161" s="189">
        <f>+L161</f>
        <v>600000</v>
      </c>
      <c r="N161" s="198">
        <f>SUM(M160:M161)</f>
        <v>1800000</v>
      </c>
    </row>
    <row r="162" spans="2:14" x14ac:dyDescent="0.25">
      <c r="B162" s="207" t="s">
        <v>260</v>
      </c>
      <c r="C162" s="208"/>
      <c r="D162" s="208"/>
      <c r="E162" s="208"/>
      <c r="F162" s="209"/>
      <c r="G162" s="207" t="s">
        <v>50</v>
      </c>
      <c r="H162" s="208"/>
      <c r="I162" s="208"/>
      <c r="J162" s="208"/>
      <c r="K162" s="208"/>
      <c r="L162" s="208"/>
      <c r="M162" s="209"/>
    </row>
    <row r="163" spans="2:14" ht="22.5" x14ac:dyDescent="0.25">
      <c r="B163" s="20" t="s">
        <v>51</v>
      </c>
      <c r="C163" s="21" t="s">
        <v>1</v>
      </c>
      <c r="D163" s="76" t="s">
        <v>52</v>
      </c>
      <c r="E163" s="77" t="s">
        <v>53</v>
      </c>
      <c r="F163" s="76" t="s">
        <v>54</v>
      </c>
      <c r="G163" s="78" t="s">
        <v>55</v>
      </c>
      <c r="H163" s="78" t="s">
        <v>56</v>
      </c>
      <c r="I163" s="78" t="s">
        <v>57</v>
      </c>
      <c r="J163" s="78" t="s">
        <v>58</v>
      </c>
      <c r="K163" s="78" t="s">
        <v>59</v>
      </c>
      <c r="L163" s="79" t="s">
        <v>60</v>
      </c>
      <c r="M163" s="79" t="s">
        <v>61</v>
      </c>
    </row>
    <row r="164" spans="2:14" ht="34.5" x14ac:dyDescent="0.25">
      <c r="B164" s="37">
        <v>43231512</v>
      </c>
      <c r="C164" s="23" t="s">
        <v>261</v>
      </c>
      <c r="D164" s="56" t="s">
        <v>260</v>
      </c>
      <c r="E164" s="56" t="s">
        <v>262</v>
      </c>
      <c r="F164" s="37" t="s">
        <v>95</v>
      </c>
      <c r="G164" s="26"/>
      <c r="H164" s="26">
        <v>350</v>
      </c>
      <c r="I164" s="26"/>
      <c r="J164" s="26"/>
      <c r="K164" s="26">
        <f>SUM(G164:J164)</f>
        <v>350</v>
      </c>
      <c r="L164" s="190">
        <v>6500</v>
      </c>
      <c r="M164" s="190">
        <f t="shared" ref="M164:M168" si="16">K164*L164</f>
        <v>2275000</v>
      </c>
    </row>
    <row r="165" spans="2:14" ht="23.25" x14ac:dyDescent="0.25">
      <c r="B165" s="37">
        <v>43231512</v>
      </c>
      <c r="C165" s="23" t="s">
        <v>261</v>
      </c>
      <c r="D165" s="56" t="s">
        <v>260</v>
      </c>
      <c r="E165" s="56" t="s">
        <v>263</v>
      </c>
      <c r="F165" s="37" t="s">
        <v>95</v>
      </c>
      <c r="G165" s="37"/>
      <c r="H165" s="37">
        <v>120</v>
      </c>
      <c r="I165" s="37"/>
      <c r="J165" s="37"/>
      <c r="K165" s="26">
        <f>SUM(G165:J165)</f>
        <v>120</v>
      </c>
      <c r="L165" s="190">
        <v>19500</v>
      </c>
      <c r="M165" s="190">
        <f t="shared" si="16"/>
        <v>2340000</v>
      </c>
    </row>
    <row r="166" spans="2:14" x14ac:dyDescent="0.25">
      <c r="B166" s="37">
        <v>43231512</v>
      </c>
      <c r="C166" s="23" t="s">
        <v>261</v>
      </c>
      <c r="D166" s="56" t="s">
        <v>260</v>
      </c>
      <c r="E166" s="56" t="s">
        <v>264</v>
      </c>
      <c r="F166" s="37" t="s">
        <v>173</v>
      </c>
      <c r="G166" s="37"/>
      <c r="H166" s="37">
        <v>4</v>
      </c>
      <c r="I166" s="37"/>
      <c r="J166" s="37"/>
      <c r="K166" s="26">
        <f t="shared" ref="K166:K168" si="17">SUM(G166:J166)</f>
        <v>4</v>
      </c>
      <c r="L166" s="190">
        <v>40000</v>
      </c>
      <c r="M166" s="190">
        <f t="shared" si="16"/>
        <v>160000</v>
      </c>
    </row>
    <row r="167" spans="2:14" x14ac:dyDescent="0.25">
      <c r="B167" s="37">
        <v>43231512</v>
      </c>
      <c r="C167" s="23" t="s">
        <v>261</v>
      </c>
      <c r="D167" s="56" t="s">
        <v>260</v>
      </c>
      <c r="E167" s="56" t="s">
        <v>265</v>
      </c>
      <c r="F167" s="37" t="s">
        <v>173</v>
      </c>
      <c r="G167" s="37"/>
      <c r="H167" s="37">
        <v>2</v>
      </c>
      <c r="I167" s="37"/>
      <c r="J167" s="37"/>
      <c r="K167" s="26">
        <f t="shared" si="17"/>
        <v>2</v>
      </c>
      <c r="L167" s="190">
        <v>10000</v>
      </c>
      <c r="M167" s="190">
        <f t="shared" si="16"/>
        <v>20000</v>
      </c>
    </row>
    <row r="168" spans="2:14" x14ac:dyDescent="0.25">
      <c r="B168" s="37">
        <v>43231512</v>
      </c>
      <c r="C168" s="23" t="s">
        <v>261</v>
      </c>
      <c r="D168" s="56" t="s">
        <v>260</v>
      </c>
      <c r="E168" s="56" t="s">
        <v>266</v>
      </c>
      <c r="F168" s="37"/>
      <c r="G168" s="37"/>
      <c r="H168" s="37"/>
      <c r="I168" s="37">
        <v>1</v>
      </c>
      <c r="J168" s="37"/>
      <c r="K168" s="26">
        <f t="shared" si="17"/>
        <v>1</v>
      </c>
      <c r="L168" s="190">
        <v>205000</v>
      </c>
      <c r="M168" s="190">
        <f t="shared" si="16"/>
        <v>205000</v>
      </c>
      <c r="N168" s="198">
        <f>SUM(M164:M168)</f>
        <v>5000000</v>
      </c>
    </row>
    <row r="169" spans="2:14" x14ac:dyDescent="0.25">
      <c r="B169" s="207" t="s">
        <v>78</v>
      </c>
      <c r="C169" s="208"/>
      <c r="D169" s="208"/>
      <c r="E169" s="208"/>
      <c r="F169" s="209"/>
      <c r="G169" s="207" t="s">
        <v>50</v>
      </c>
      <c r="H169" s="208"/>
      <c r="I169" s="208"/>
      <c r="J169" s="208"/>
      <c r="K169" s="208"/>
      <c r="L169" s="208"/>
      <c r="M169" s="209"/>
      <c r="N169" s="199"/>
    </row>
    <row r="170" spans="2:14" ht="22.5" x14ac:dyDescent="0.25">
      <c r="B170" s="20" t="s">
        <v>51</v>
      </c>
      <c r="C170" s="21" t="s">
        <v>1</v>
      </c>
      <c r="D170" s="76" t="s">
        <v>52</v>
      </c>
      <c r="E170" s="77" t="s">
        <v>53</v>
      </c>
      <c r="F170" s="76" t="s">
        <v>54</v>
      </c>
      <c r="G170" s="78" t="s">
        <v>55</v>
      </c>
      <c r="H170" s="78" t="s">
        <v>56</v>
      </c>
      <c r="I170" s="78" t="s">
        <v>57</v>
      </c>
      <c r="J170" s="78" t="s">
        <v>58</v>
      </c>
      <c r="K170" s="78" t="s">
        <v>59</v>
      </c>
      <c r="L170" s="79" t="s">
        <v>60</v>
      </c>
      <c r="M170" s="79" t="s">
        <v>61</v>
      </c>
      <c r="N170" s="199"/>
    </row>
    <row r="171" spans="2:14" x14ac:dyDescent="0.25">
      <c r="B171" s="35">
        <v>44101501</v>
      </c>
      <c r="C171" s="36" t="s">
        <v>79</v>
      </c>
      <c r="D171" s="25" t="s">
        <v>80</v>
      </c>
      <c r="E171" s="30" t="s">
        <v>81</v>
      </c>
      <c r="F171" s="26" t="s">
        <v>70</v>
      </c>
      <c r="G171" s="26"/>
      <c r="H171" s="26">
        <v>12</v>
      </c>
      <c r="I171" s="26"/>
      <c r="J171" s="26"/>
      <c r="K171" s="26">
        <f>SUM(G171:J171)</f>
        <v>12</v>
      </c>
      <c r="L171" s="189">
        <v>183333.33300000001</v>
      </c>
      <c r="M171" s="189">
        <f>+L171*K171</f>
        <v>2199999.9960000003</v>
      </c>
      <c r="N171" s="198">
        <f>SUM(M171)</f>
        <v>2199999.9960000003</v>
      </c>
    </row>
    <row r="172" spans="2:14" x14ac:dyDescent="0.25">
      <c r="B172" s="207" t="s">
        <v>267</v>
      </c>
      <c r="C172" s="208"/>
      <c r="D172" s="208"/>
      <c r="E172" s="208"/>
      <c r="F172" s="209"/>
      <c r="G172" s="207" t="s">
        <v>50</v>
      </c>
      <c r="H172" s="208"/>
      <c r="I172" s="208"/>
      <c r="J172" s="208"/>
      <c r="K172" s="208"/>
      <c r="L172" s="208"/>
      <c r="M172" s="209"/>
    </row>
    <row r="173" spans="2:14" ht="22.5" x14ac:dyDescent="0.25">
      <c r="B173" s="20" t="s">
        <v>51</v>
      </c>
      <c r="C173" s="21" t="s">
        <v>1</v>
      </c>
      <c r="D173" s="76" t="s">
        <v>52</v>
      </c>
      <c r="E173" s="77" t="s">
        <v>53</v>
      </c>
      <c r="F173" s="76" t="s">
        <v>54</v>
      </c>
      <c r="G173" s="78" t="s">
        <v>55</v>
      </c>
      <c r="H173" s="78" t="s">
        <v>56</v>
      </c>
      <c r="I173" s="78" t="s">
        <v>57</v>
      </c>
      <c r="J173" s="78" t="s">
        <v>58</v>
      </c>
      <c r="K173" s="78" t="s">
        <v>59</v>
      </c>
      <c r="L173" s="79" t="s">
        <v>60</v>
      </c>
      <c r="M173" s="79" t="s">
        <v>61</v>
      </c>
    </row>
    <row r="174" spans="2:14" ht="23.25" x14ac:dyDescent="0.25">
      <c r="B174" s="37">
        <v>82121507</v>
      </c>
      <c r="C174" s="23" t="s">
        <v>268</v>
      </c>
      <c r="D174" s="56" t="s">
        <v>269</v>
      </c>
      <c r="E174" s="56" t="s">
        <v>361</v>
      </c>
      <c r="F174" s="37" t="s">
        <v>95</v>
      </c>
      <c r="G174" s="26">
        <v>150</v>
      </c>
      <c r="H174" s="26"/>
      <c r="I174" s="37">
        <v>150</v>
      </c>
      <c r="J174" s="26"/>
      <c r="K174" s="26">
        <f t="shared" ref="K174:K175" si="18">SUM(G174:J174)</f>
        <v>300</v>
      </c>
      <c r="L174" s="190">
        <v>1700</v>
      </c>
      <c r="M174" s="190">
        <f t="shared" ref="M174:M175" si="19">K174*L174</f>
        <v>510000</v>
      </c>
    </row>
    <row r="175" spans="2:14" ht="23.25" x14ac:dyDescent="0.25">
      <c r="B175" s="37">
        <v>82121507</v>
      </c>
      <c r="C175" s="23" t="s">
        <v>268</v>
      </c>
      <c r="D175" s="56" t="s">
        <v>270</v>
      </c>
      <c r="E175" s="56" t="s">
        <v>362</v>
      </c>
      <c r="F175" s="37" t="s">
        <v>271</v>
      </c>
      <c r="G175" s="26">
        <v>150</v>
      </c>
      <c r="H175" s="26"/>
      <c r="I175" s="26">
        <v>150</v>
      </c>
      <c r="J175" s="26"/>
      <c r="K175" s="26">
        <f t="shared" si="18"/>
        <v>300</v>
      </c>
      <c r="L175" s="190">
        <v>1633.3333299999999</v>
      </c>
      <c r="M175" s="190">
        <f t="shared" si="19"/>
        <v>489999.99899999995</v>
      </c>
      <c r="N175" s="198">
        <f>SUM(M174:M175)</f>
        <v>999999.99899999995</v>
      </c>
    </row>
    <row r="176" spans="2:14" ht="15" customHeight="1" x14ac:dyDescent="0.25">
      <c r="B176" s="211" t="s">
        <v>284</v>
      </c>
      <c r="C176" s="211"/>
      <c r="D176" s="211"/>
      <c r="E176" s="211"/>
      <c r="F176" s="211"/>
      <c r="G176" s="211" t="s">
        <v>50</v>
      </c>
      <c r="H176" s="211"/>
      <c r="I176" s="211"/>
      <c r="J176" s="211"/>
      <c r="K176" s="211"/>
      <c r="L176" s="211"/>
      <c r="M176" s="211"/>
    </row>
    <row r="177" spans="2:15" ht="22.5" x14ac:dyDescent="0.25">
      <c r="B177" s="20" t="s">
        <v>51</v>
      </c>
      <c r="C177" s="21" t="s">
        <v>1</v>
      </c>
      <c r="D177" s="76" t="s">
        <v>52</v>
      </c>
      <c r="E177" s="77" t="s">
        <v>53</v>
      </c>
      <c r="F177" s="76" t="s">
        <v>54</v>
      </c>
      <c r="G177" s="78" t="s">
        <v>55</v>
      </c>
      <c r="H177" s="78" t="s">
        <v>56</v>
      </c>
      <c r="I177" s="78" t="s">
        <v>57</v>
      </c>
      <c r="J177" s="78" t="s">
        <v>58</v>
      </c>
      <c r="K177" s="78" t="s">
        <v>59</v>
      </c>
      <c r="L177" s="79" t="s">
        <v>60</v>
      </c>
      <c r="M177" s="79" t="s">
        <v>61</v>
      </c>
      <c r="N177" s="201"/>
    </row>
    <row r="178" spans="2:15" s="81" customFormat="1" ht="22.5" x14ac:dyDescent="0.25">
      <c r="B178" s="22">
        <v>39101605</v>
      </c>
      <c r="C178" s="36" t="s">
        <v>285</v>
      </c>
      <c r="D178" s="24" t="s">
        <v>286</v>
      </c>
      <c r="E178" s="24" t="s">
        <v>287</v>
      </c>
      <c r="F178" s="25" t="s">
        <v>65</v>
      </c>
      <c r="G178" s="26">
        <v>10</v>
      </c>
      <c r="H178" s="26"/>
      <c r="I178" s="26">
        <v>10</v>
      </c>
      <c r="J178" s="26"/>
      <c r="K178" s="26">
        <f t="shared" ref="K178:K184" si="20">+G178+H178+I178+J178</f>
        <v>20</v>
      </c>
      <c r="L178" s="189">
        <v>2000</v>
      </c>
      <c r="M178" s="190">
        <f t="shared" ref="M178:M184" si="21">+L178*K178</f>
        <v>40000</v>
      </c>
      <c r="N178" s="201"/>
      <c r="O178" s="87"/>
    </row>
    <row r="179" spans="2:15" s="81" customFormat="1" x14ac:dyDescent="0.25">
      <c r="B179" s="22">
        <v>39121602</v>
      </c>
      <c r="C179" s="36" t="s">
        <v>285</v>
      </c>
      <c r="D179" s="24" t="s">
        <v>356</v>
      </c>
      <c r="E179" s="24" t="s">
        <v>356</v>
      </c>
      <c r="F179" s="25" t="s">
        <v>65</v>
      </c>
      <c r="G179" s="26">
        <v>5</v>
      </c>
      <c r="H179" s="26"/>
      <c r="I179" s="26">
        <v>5</v>
      </c>
      <c r="J179" s="26"/>
      <c r="K179" s="26">
        <f t="shared" si="20"/>
        <v>10</v>
      </c>
      <c r="L179" s="189">
        <v>1000</v>
      </c>
      <c r="M179" s="190">
        <f t="shared" si="21"/>
        <v>10000</v>
      </c>
      <c r="N179" s="201"/>
      <c r="O179" s="87"/>
    </row>
    <row r="180" spans="2:15" s="81" customFormat="1" ht="22.5" x14ac:dyDescent="0.25">
      <c r="B180" s="22">
        <v>31261502</v>
      </c>
      <c r="C180" s="36" t="s">
        <v>357</v>
      </c>
      <c r="D180" s="24" t="s">
        <v>358</v>
      </c>
      <c r="E180" s="24" t="s">
        <v>358</v>
      </c>
      <c r="F180" s="25" t="s">
        <v>65</v>
      </c>
      <c r="G180" s="26">
        <v>5</v>
      </c>
      <c r="H180" s="26"/>
      <c r="I180" s="26">
        <v>5</v>
      </c>
      <c r="J180" s="26"/>
      <c r="K180" s="26">
        <f t="shared" si="20"/>
        <v>10</v>
      </c>
      <c r="L180" s="189">
        <v>3500</v>
      </c>
      <c r="M180" s="190">
        <f t="shared" si="21"/>
        <v>35000</v>
      </c>
      <c r="N180" s="201"/>
      <c r="O180" s="87"/>
    </row>
    <row r="181" spans="2:15" s="81" customFormat="1" x14ac:dyDescent="0.25">
      <c r="B181" s="22">
        <v>26111707</v>
      </c>
      <c r="C181" s="36" t="s">
        <v>285</v>
      </c>
      <c r="D181" s="24" t="s">
        <v>353</v>
      </c>
      <c r="E181" s="24" t="s">
        <v>353</v>
      </c>
      <c r="F181" s="25" t="s">
        <v>65</v>
      </c>
      <c r="G181" s="26">
        <v>18</v>
      </c>
      <c r="H181" s="26"/>
      <c r="I181" s="26">
        <v>18</v>
      </c>
      <c r="J181" s="26"/>
      <c r="K181" s="26">
        <f t="shared" si="20"/>
        <v>36</v>
      </c>
      <c r="L181" s="189">
        <v>15000</v>
      </c>
      <c r="M181" s="190">
        <f t="shared" si="21"/>
        <v>540000</v>
      </c>
      <c r="N181" s="201"/>
      <c r="O181" s="87"/>
    </row>
    <row r="182" spans="2:15" s="81" customFormat="1" x14ac:dyDescent="0.25">
      <c r="B182" s="22">
        <v>39121409</v>
      </c>
      <c r="C182" s="36" t="s">
        <v>285</v>
      </c>
      <c r="D182" s="24" t="s">
        <v>354</v>
      </c>
      <c r="E182" s="24" t="s">
        <v>354</v>
      </c>
      <c r="F182" s="25" t="s">
        <v>65</v>
      </c>
      <c r="G182" s="26">
        <v>42</v>
      </c>
      <c r="H182" s="26"/>
      <c r="I182" s="26">
        <v>42</v>
      </c>
      <c r="J182" s="26"/>
      <c r="K182" s="26">
        <f t="shared" si="20"/>
        <v>84</v>
      </c>
      <c r="L182" s="189">
        <v>75</v>
      </c>
      <c r="M182" s="190">
        <f t="shared" si="21"/>
        <v>6300</v>
      </c>
      <c r="N182" s="201"/>
      <c r="O182" s="87"/>
    </row>
    <row r="183" spans="2:15" s="81" customFormat="1" x14ac:dyDescent="0.25">
      <c r="B183" s="22">
        <v>39121405</v>
      </c>
      <c r="C183" s="36" t="s">
        <v>285</v>
      </c>
      <c r="D183" s="24" t="s">
        <v>355</v>
      </c>
      <c r="E183" s="24" t="s">
        <v>355</v>
      </c>
      <c r="F183" s="25" t="s">
        <v>65</v>
      </c>
      <c r="G183" s="26">
        <v>30</v>
      </c>
      <c r="H183" s="26"/>
      <c r="I183" s="26">
        <v>30</v>
      </c>
      <c r="J183" s="26"/>
      <c r="K183" s="26">
        <f t="shared" si="20"/>
        <v>60</v>
      </c>
      <c r="L183" s="189">
        <v>95</v>
      </c>
      <c r="M183" s="190">
        <f t="shared" si="21"/>
        <v>5700</v>
      </c>
      <c r="N183" s="201"/>
      <c r="O183" s="87"/>
    </row>
    <row r="184" spans="2:15" s="81" customFormat="1" ht="22.5" x14ac:dyDescent="0.25">
      <c r="B184" s="22">
        <v>39101605</v>
      </c>
      <c r="C184" s="36" t="s">
        <v>285</v>
      </c>
      <c r="D184" s="24" t="s">
        <v>288</v>
      </c>
      <c r="E184" s="24" t="s">
        <v>289</v>
      </c>
      <c r="F184" s="25" t="s">
        <v>65</v>
      </c>
      <c r="G184" s="26">
        <v>65</v>
      </c>
      <c r="H184" s="26"/>
      <c r="I184" s="26">
        <v>61</v>
      </c>
      <c r="J184" s="26"/>
      <c r="K184" s="26">
        <f t="shared" si="20"/>
        <v>126</v>
      </c>
      <c r="L184" s="189">
        <v>500</v>
      </c>
      <c r="M184" s="190">
        <f t="shared" si="21"/>
        <v>63000</v>
      </c>
      <c r="N184" s="198">
        <f>SUM(M178:M184)</f>
        <v>700000</v>
      </c>
      <c r="O184" s="87"/>
    </row>
    <row r="185" spans="2:15" ht="15" customHeight="1" x14ac:dyDescent="0.25">
      <c r="B185" s="211" t="s">
        <v>290</v>
      </c>
      <c r="C185" s="211"/>
      <c r="D185" s="211"/>
      <c r="E185" s="211"/>
      <c r="F185" s="211"/>
      <c r="G185" s="211" t="s">
        <v>50</v>
      </c>
      <c r="H185" s="211"/>
      <c r="I185" s="211"/>
      <c r="J185" s="211"/>
      <c r="K185" s="211"/>
      <c r="L185" s="211"/>
      <c r="M185" s="211"/>
    </row>
    <row r="186" spans="2:15" ht="22.5" x14ac:dyDescent="0.25">
      <c r="B186" s="20" t="s">
        <v>51</v>
      </c>
      <c r="C186" s="21" t="s">
        <v>1</v>
      </c>
      <c r="D186" s="76" t="s">
        <v>52</v>
      </c>
      <c r="E186" s="77" t="s">
        <v>53</v>
      </c>
      <c r="F186" s="76" t="s">
        <v>54</v>
      </c>
      <c r="G186" s="78" t="s">
        <v>55</v>
      </c>
      <c r="H186" s="78" t="s">
        <v>56</v>
      </c>
      <c r="I186" s="78" t="s">
        <v>57</v>
      </c>
      <c r="J186" s="78" t="s">
        <v>58</v>
      </c>
      <c r="K186" s="78" t="s">
        <v>59</v>
      </c>
      <c r="L186" s="79" t="s">
        <v>60</v>
      </c>
      <c r="M186" s="79" t="s">
        <v>61</v>
      </c>
      <c r="N186" s="201"/>
    </row>
    <row r="187" spans="2:15" x14ac:dyDescent="0.25">
      <c r="B187" s="37">
        <v>27111515</v>
      </c>
      <c r="C187" s="23" t="s">
        <v>291</v>
      </c>
      <c r="D187" s="24" t="s">
        <v>292</v>
      </c>
      <c r="E187" s="24" t="s">
        <v>292</v>
      </c>
      <c r="F187" s="25" t="s">
        <v>65</v>
      </c>
      <c r="G187" s="26">
        <v>2</v>
      </c>
      <c r="H187" s="26"/>
      <c r="I187" s="26">
        <v>2</v>
      </c>
      <c r="J187" s="26"/>
      <c r="K187" s="26">
        <f>SUM(G187:J187)</f>
        <v>4</v>
      </c>
      <c r="L187" s="189">
        <v>15000</v>
      </c>
      <c r="M187" s="189">
        <f>+L187*K187</f>
        <v>60000</v>
      </c>
      <c r="N187" s="201"/>
    </row>
    <row r="188" spans="2:15" x14ac:dyDescent="0.25">
      <c r="B188" s="37">
        <v>27113203</v>
      </c>
      <c r="C188" s="23" t="s">
        <v>291</v>
      </c>
      <c r="D188" s="24" t="s">
        <v>293</v>
      </c>
      <c r="E188" s="24" t="s">
        <v>293</v>
      </c>
      <c r="F188" s="25" t="s">
        <v>65</v>
      </c>
      <c r="G188" s="26">
        <v>1</v>
      </c>
      <c r="H188" s="26"/>
      <c r="I188" s="26">
        <v>3</v>
      </c>
      <c r="J188" s="26"/>
      <c r="K188" s="26">
        <f>SUM(G188:J188)</f>
        <v>4</v>
      </c>
      <c r="L188" s="189">
        <v>15000</v>
      </c>
      <c r="M188" s="189">
        <f>+L188*K188</f>
        <v>60000</v>
      </c>
      <c r="N188" s="201"/>
    </row>
    <row r="189" spans="2:15" x14ac:dyDescent="0.25">
      <c r="B189" s="37">
        <v>27111701</v>
      </c>
      <c r="C189" s="23" t="s">
        <v>294</v>
      </c>
      <c r="D189" s="24" t="s">
        <v>295</v>
      </c>
      <c r="E189" s="24" t="s">
        <v>295</v>
      </c>
      <c r="F189" s="25" t="s">
        <v>65</v>
      </c>
      <c r="G189" s="26"/>
      <c r="H189" s="26">
        <v>1</v>
      </c>
      <c r="I189" s="26"/>
      <c r="J189" s="26"/>
      <c r="K189" s="26">
        <f t="shared" ref="K189" si="22">SUM(G189:J189)</f>
        <v>1</v>
      </c>
      <c r="L189" s="189">
        <v>30000</v>
      </c>
      <c r="M189" s="189">
        <f t="shared" ref="M189" si="23">+L189*K189</f>
        <v>30000</v>
      </c>
      <c r="N189" s="198">
        <f>SUM(M187:M189)</f>
        <v>150000</v>
      </c>
    </row>
    <row r="190" spans="2:15" ht="15" customHeight="1" x14ac:dyDescent="0.25">
      <c r="B190" s="211" t="s">
        <v>280</v>
      </c>
      <c r="C190" s="211"/>
      <c r="D190" s="211"/>
      <c r="E190" s="211"/>
      <c r="F190" s="211"/>
      <c r="G190" s="211" t="s">
        <v>50</v>
      </c>
      <c r="H190" s="211"/>
      <c r="I190" s="211"/>
      <c r="J190" s="211"/>
      <c r="K190" s="211"/>
      <c r="L190" s="211"/>
      <c r="M190" s="211"/>
    </row>
    <row r="191" spans="2:15" ht="22.5" x14ac:dyDescent="0.25">
      <c r="B191" s="20" t="s">
        <v>51</v>
      </c>
      <c r="C191" s="21" t="s">
        <v>1</v>
      </c>
      <c r="D191" s="76" t="s">
        <v>52</v>
      </c>
      <c r="E191" s="77" t="s">
        <v>53</v>
      </c>
      <c r="F191" s="76" t="s">
        <v>54</v>
      </c>
      <c r="G191" s="78" t="s">
        <v>55</v>
      </c>
      <c r="H191" s="78" t="s">
        <v>56</v>
      </c>
      <c r="I191" s="78" t="s">
        <v>57</v>
      </c>
      <c r="J191" s="78" t="s">
        <v>58</v>
      </c>
      <c r="K191" s="78" t="s">
        <v>59</v>
      </c>
      <c r="L191" s="79" t="s">
        <v>60</v>
      </c>
      <c r="M191" s="79" t="s">
        <v>61</v>
      </c>
      <c r="N191" s="201"/>
    </row>
    <row r="192" spans="2:15" s="81" customFormat="1" ht="22.5" x14ac:dyDescent="0.25">
      <c r="B192" s="22">
        <v>25172504</v>
      </c>
      <c r="C192" s="36" t="s">
        <v>281</v>
      </c>
      <c r="D192" s="24" t="s">
        <v>282</v>
      </c>
      <c r="E192" s="30" t="s">
        <v>283</v>
      </c>
      <c r="F192" s="25" t="s">
        <v>65</v>
      </c>
      <c r="G192" s="26"/>
      <c r="H192" s="26">
        <v>20</v>
      </c>
      <c r="I192" s="26"/>
      <c r="J192" s="26"/>
      <c r="K192" s="26">
        <f t="shared" ref="K192" si="24">+G192+H192+I192+J192</f>
        <v>20</v>
      </c>
      <c r="L192" s="189">
        <v>30000</v>
      </c>
      <c r="M192" s="190">
        <f t="shared" ref="M192" si="25">+L192*K192</f>
        <v>600000</v>
      </c>
      <c r="N192" s="198">
        <f>SUM(M192)</f>
        <v>600000</v>
      </c>
      <c r="O192" s="87"/>
    </row>
    <row r="193" spans="2:15" ht="15" customHeight="1" x14ac:dyDescent="0.25">
      <c r="B193" s="207" t="s">
        <v>228</v>
      </c>
      <c r="C193" s="208"/>
      <c r="D193" s="208"/>
      <c r="E193" s="208"/>
      <c r="F193" s="209"/>
      <c r="G193" s="207" t="s">
        <v>50</v>
      </c>
      <c r="H193" s="208"/>
      <c r="I193" s="208"/>
      <c r="J193" s="208"/>
      <c r="K193" s="208"/>
      <c r="L193" s="208"/>
      <c r="M193" s="209"/>
    </row>
    <row r="194" spans="2:15" ht="22.5" x14ac:dyDescent="0.25">
      <c r="B194" s="20" t="s">
        <v>51</v>
      </c>
      <c r="C194" s="21" t="s">
        <v>1</v>
      </c>
      <c r="D194" s="76" t="s">
        <v>52</v>
      </c>
      <c r="E194" s="77" t="s">
        <v>53</v>
      </c>
      <c r="F194" s="76" t="s">
        <v>54</v>
      </c>
      <c r="G194" s="78" t="s">
        <v>55</v>
      </c>
      <c r="H194" s="78" t="s">
        <v>56</v>
      </c>
      <c r="I194" s="78" t="s">
        <v>57</v>
      </c>
      <c r="J194" s="78" t="s">
        <v>58</v>
      </c>
      <c r="K194" s="78" t="s">
        <v>59</v>
      </c>
      <c r="L194" s="79" t="s">
        <v>60</v>
      </c>
      <c r="M194" s="79" t="s">
        <v>61</v>
      </c>
    </row>
    <row r="195" spans="2:15" s="81" customFormat="1" x14ac:dyDescent="0.25">
      <c r="B195" s="22">
        <v>43211507</v>
      </c>
      <c r="C195" s="60" t="s">
        <v>229</v>
      </c>
      <c r="D195" s="61" t="s">
        <v>230</v>
      </c>
      <c r="E195" s="30" t="s">
        <v>231</v>
      </c>
      <c r="F195" s="25" t="s">
        <v>65</v>
      </c>
      <c r="G195" s="26">
        <v>4</v>
      </c>
      <c r="H195" s="26"/>
      <c r="I195" s="64">
        <v>5</v>
      </c>
      <c r="J195" s="26"/>
      <c r="K195" s="26">
        <f t="shared" ref="K195:K199" si="26">+G195+H195+I195+J195</f>
        <v>9</v>
      </c>
      <c r="L195" s="189">
        <v>50000</v>
      </c>
      <c r="M195" s="193">
        <f t="shared" ref="M195:M198" si="27">+L195*K195</f>
        <v>450000</v>
      </c>
      <c r="N195" s="202"/>
      <c r="O195" s="87"/>
    </row>
    <row r="196" spans="2:15" s="81" customFormat="1" x14ac:dyDescent="0.25">
      <c r="B196" s="22">
        <v>43212110</v>
      </c>
      <c r="C196" s="60" t="s">
        <v>229</v>
      </c>
      <c r="D196" s="61" t="s">
        <v>232</v>
      </c>
      <c r="E196" s="30" t="s">
        <v>233</v>
      </c>
      <c r="F196" s="25" t="s">
        <v>65</v>
      </c>
      <c r="G196" s="26">
        <v>5</v>
      </c>
      <c r="H196" s="26">
        <v>2</v>
      </c>
      <c r="I196" s="64">
        <v>3</v>
      </c>
      <c r="J196" s="26">
        <v>2</v>
      </c>
      <c r="K196" s="26">
        <f t="shared" si="26"/>
        <v>12</v>
      </c>
      <c r="L196" s="189">
        <v>55000</v>
      </c>
      <c r="M196" s="193">
        <f t="shared" si="27"/>
        <v>660000</v>
      </c>
      <c r="N196" s="202"/>
      <c r="O196" s="87"/>
    </row>
    <row r="197" spans="2:15" s="81" customFormat="1" x14ac:dyDescent="0.25">
      <c r="B197" s="22">
        <v>43212110</v>
      </c>
      <c r="C197" s="60" t="s">
        <v>229</v>
      </c>
      <c r="D197" s="61" t="s">
        <v>234</v>
      </c>
      <c r="E197" s="30" t="s">
        <v>235</v>
      </c>
      <c r="F197" s="25" t="s">
        <v>65</v>
      </c>
      <c r="G197" s="26">
        <v>5</v>
      </c>
      <c r="H197" s="26">
        <v>2</v>
      </c>
      <c r="I197" s="64">
        <v>2</v>
      </c>
      <c r="J197" s="26">
        <v>2</v>
      </c>
      <c r="K197" s="26">
        <f t="shared" si="26"/>
        <v>11</v>
      </c>
      <c r="L197" s="189">
        <v>40000</v>
      </c>
      <c r="M197" s="193">
        <f t="shared" si="27"/>
        <v>440000</v>
      </c>
      <c r="N197" s="202"/>
      <c r="O197" s="87"/>
    </row>
    <row r="198" spans="2:15" s="81" customFormat="1" x14ac:dyDescent="0.25">
      <c r="B198" s="22">
        <v>39121004</v>
      </c>
      <c r="C198" s="60" t="s">
        <v>352</v>
      </c>
      <c r="D198" s="61" t="s">
        <v>236</v>
      </c>
      <c r="E198" s="30" t="s">
        <v>236</v>
      </c>
      <c r="F198" s="25" t="s">
        <v>65</v>
      </c>
      <c r="G198" s="26">
        <v>20</v>
      </c>
      <c r="H198" s="26">
        <v>30</v>
      </c>
      <c r="I198" s="64"/>
      <c r="J198" s="26">
        <v>30</v>
      </c>
      <c r="K198" s="26">
        <f t="shared" si="26"/>
        <v>80</v>
      </c>
      <c r="L198" s="189">
        <v>4000</v>
      </c>
      <c r="M198" s="193">
        <f t="shared" si="27"/>
        <v>320000</v>
      </c>
      <c r="N198" s="202"/>
      <c r="O198" s="87"/>
    </row>
    <row r="199" spans="2:15" s="81" customFormat="1" x14ac:dyDescent="0.25">
      <c r="B199" s="22">
        <v>43211711</v>
      </c>
      <c r="C199" s="60" t="s">
        <v>229</v>
      </c>
      <c r="D199" s="61" t="s">
        <v>237</v>
      </c>
      <c r="E199" s="30" t="s">
        <v>238</v>
      </c>
      <c r="F199" s="25" t="s">
        <v>65</v>
      </c>
      <c r="G199" s="26">
        <v>5</v>
      </c>
      <c r="H199" s="26">
        <v>6</v>
      </c>
      <c r="I199" s="64">
        <v>5</v>
      </c>
      <c r="J199" s="26">
        <v>5</v>
      </c>
      <c r="K199" s="26">
        <f t="shared" si="26"/>
        <v>21</v>
      </c>
      <c r="L199" s="189">
        <v>30000</v>
      </c>
      <c r="M199" s="193">
        <f>+L199*K199</f>
        <v>630000</v>
      </c>
      <c r="N199" s="203">
        <f>SUM(M195:M199)</f>
        <v>2500000</v>
      </c>
      <c r="O199" s="87"/>
    </row>
    <row r="200" spans="2:15" x14ac:dyDescent="0.25">
      <c r="B200" s="211" t="s">
        <v>276</v>
      </c>
      <c r="C200" s="211"/>
      <c r="D200" s="211"/>
      <c r="E200" s="211"/>
      <c r="F200" s="211"/>
      <c r="G200" s="211" t="s">
        <v>50</v>
      </c>
      <c r="H200" s="211"/>
      <c r="I200" s="211"/>
      <c r="J200" s="211"/>
      <c r="K200" s="211"/>
      <c r="L200" s="211"/>
      <c r="M200" s="211"/>
    </row>
    <row r="201" spans="2:15" ht="22.5" x14ac:dyDescent="0.25">
      <c r="B201" s="20" t="s">
        <v>51</v>
      </c>
      <c r="C201" s="21" t="s">
        <v>1</v>
      </c>
      <c r="D201" s="76" t="s">
        <v>52</v>
      </c>
      <c r="E201" s="77" t="s">
        <v>53</v>
      </c>
      <c r="F201" s="76" t="s">
        <v>54</v>
      </c>
      <c r="G201" s="78" t="s">
        <v>55</v>
      </c>
      <c r="H201" s="78" t="s">
        <v>56</v>
      </c>
      <c r="I201" s="78" t="s">
        <v>57</v>
      </c>
      <c r="J201" s="78" t="s">
        <v>58</v>
      </c>
      <c r="K201" s="78" t="s">
        <v>59</v>
      </c>
      <c r="L201" s="79" t="s">
        <v>60</v>
      </c>
      <c r="M201" s="79" t="s">
        <v>61</v>
      </c>
      <c r="N201" s="199"/>
    </row>
    <row r="202" spans="2:15" ht="22.5" x14ac:dyDescent="0.25">
      <c r="B202" s="37">
        <v>25173107</v>
      </c>
      <c r="C202" s="23" t="s">
        <v>277</v>
      </c>
      <c r="D202" s="24" t="s">
        <v>278</v>
      </c>
      <c r="E202" s="69" t="s">
        <v>279</v>
      </c>
      <c r="F202" s="25" t="s">
        <v>65</v>
      </c>
      <c r="G202" s="26"/>
      <c r="H202" s="26">
        <v>22</v>
      </c>
      <c r="I202" s="26"/>
      <c r="J202" s="26"/>
      <c r="K202" s="26">
        <f>SUM(G202:J202)</f>
        <v>22</v>
      </c>
      <c r="L202" s="189">
        <v>9090.91</v>
      </c>
      <c r="M202" s="189">
        <f>+K202*L202</f>
        <v>200000.02</v>
      </c>
      <c r="N202" s="198">
        <f>SUM(M202)</f>
        <v>200000.02</v>
      </c>
    </row>
    <row r="203" spans="2:15" ht="15" customHeight="1" x14ac:dyDescent="0.25">
      <c r="B203" s="207" t="s">
        <v>204</v>
      </c>
      <c r="C203" s="208"/>
      <c r="D203" s="208"/>
      <c r="E203" s="208"/>
      <c r="F203" s="209"/>
      <c r="G203" s="207" t="s">
        <v>50</v>
      </c>
      <c r="H203" s="208"/>
      <c r="I203" s="208"/>
      <c r="J203" s="208"/>
      <c r="K203" s="208"/>
      <c r="L203" s="208"/>
      <c r="M203" s="209"/>
      <c r="N203" s="199"/>
      <c r="O203" s="80"/>
    </row>
    <row r="204" spans="2:15" ht="22.5" x14ac:dyDescent="0.25">
      <c r="B204" s="20" t="s">
        <v>51</v>
      </c>
      <c r="C204" s="21" t="s">
        <v>1</v>
      </c>
      <c r="D204" s="76" t="s">
        <v>52</v>
      </c>
      <c r="E204" s="77" t="s">
        <v>53</v>
      </c>
      <c r="F204" s="76" t="s">
        <v>54</v>
      </c>
      <c r="G204" s="78" t="s">
        <v>55</v>
      </c>
      <c r="H204" s="78" t="s">
        <v>56</v>
      </c>
      <c r="I204" s="78" t="s">
        <v>57</v>
      </c>
      <c r="J204" s="78" t="s">
        <v>58</v>
      </c>
      <c r="K204" s="78" t="s">
        <v>59</v>
      </c>
      <c r="L204" s="79" t="s">
        <v>60</v>
      </c>
      <c r="M204" s="79" t="s">
        <v>61</v>
      </c>
      <c r="N204" s="199"/>
      <c r="O204" s="88"/>
    </row>
    <row r="205" spans="2:15" x14ac:dyDescent="0.25">
      <c r="B205" s="53">
        <v>50201706</v>
      </c>
      <c r="C205" s="36" t="s">
        <v>200</v>
      </c>
      <c r="D205" s="30" t="s">
        <v>205</v>
      </c>
      <c r="E205" s="30" t="s">
        <v>205</v>
      </c>
      <c r="F205" s="25" t="s">
        <v>206</v>
      </c>
      <c r="G205" s="37">
        <v>550</v>
      </c>
      <c r="H205" s="37"/>
      <c r="I205" s="37">
        <v>550</v>
      </c>
      <c r="J205" s="37"/>
      <c r="K205" s="37">
        <f>+G205+H205+I205+J205</f>
        <v>1100</v>
      </c>
      <c r="L205" s="190">
        <v>280</v>
      </c>
      <c r="M205" s="190">
        <f>K205*L205</f>
        <v>308000</v>
      </c>
      <c r="N205" s="199"/>
    </row>
    <row r="206" spans="2:15" x14ac:dyDescent="0.25">
      <c r="B206" s="53">
        <v>50161509</v>
      </c>
      <c r="C206" s="36" t="s">
        <v>200</v>
      </c>
      <c r="D206" s="30" t="s">
        <v>207</v>
      </c>
      <c r="E206" s="30" t="s">
        <v>207</v>
      </c>
      <c r="F206" s="25" t="s">
        <v>206</v>
      </c>
      <c r="G206" s="37">
        <v>210</v>
      </c>
      <c r="H206" s="37"/>
      <c r="I206" s="37">
        <v>210</v>
      </c>
      <c r="J206" s="37"/>
      <c r="K206" s="37">
        <f t="shared" ref="K206:K207" si="28">+G206+H206+I206+J206</f>
        <v>420</v>
      </c>
      <c r="L206" s="190">
        <v>140</v>
      </c>
      <c r="M206" s="190">
        <f t="shared" ref="M206:M207" si="29">K206*L206</f>
        <v>58800</v>
      </c>
      <c r="N206" s="199"/>
    </row>
    <row r="207" spans="2:15" x14ac:dyDescent="0.25">
      <c r="B207" s="53">
        <v>50161509</v>
      </c>
      <c r="C207" s="36" t="s">
        <v>200</v>
      </c>
      <c r="D207" s="30" t="s">
        <v>208</v>
      </c>
      <c r="E207" s="30" t="s">
        <v>208</v>
      </c>
      <c r="F207" s="25" t="s">
        <v>206</v>
      </c>
      <c r="G207" s="37">
        <v>20</v>
      </c>
      <c r="H207" s="37"/>
      <c r="I207" s="37">
        <v>20</v>
      </c>
      <c r="J207" s="37"/>
      <c r="K207" s="37">
        <f t="shared" si="28"/>
        <v>40</v>
      </c>
      <c r="L207" s="190">
        <v>350</v>
      </c>
      <c r="M207" s="190">
        <f t="shared" si="29"/>
        <v>14000</v>
      </c>
      <c r="N207" s="198">
        <f>SUM(M205:M207)</f>
        <v>380800</v>
      </c>
      <c r="O207" s="81"/>
    </row>
    <row r="208" spans="2:15" x14ac:dyDescent="0.25">
      <c r="B208" s="211" t="s">
        <v>303</v>
      </c>
      <c r="C208" s="211"/>
      <c r="D208" s="211"/>
      <c r="E208" s="211"/>
      <c r="F208" s="211"/>
      <c r="G208" s="211" t="s">
        <v>50</v>
      </c>
      <c r="H208" s="211"/>
      <c r="I208" s="211"/>
      <c r="J208" s="211"/>
      <c r="K208" s="211"/>
      <c r="L208" s="211"/>
      <c r="M208" s="211"/>
    </row>
    <row r="209" spans="2:14" ht="22.5" x14ac:dyDescent="0.25">
      <c r="B209" s="20" t="s">
        <v>51</v>
      </c>
      <c r="C209" s="21" t="s">
        <v>1</v>
      </c>
      <c r="D209" s="76" t="s">
        <v>52</v>
      </c>
      <c r="E209" s="77" t="s">
        <v>53</v>
      </c>
      <c r="F209" s="76" t="s">
        <v>54</v>
      </c>
      <c r="G209" s="78" t="s">
        <v>55</v>
      </c>
      <c r="H209" s="78" t="s">
        <v>56</v>
      </c>
      <c r="I209" s="78" t="s">
        <v>57</v>
      </c>
      <c r="J209" s="78" t="s">
        <v>58</v>
      </c>
      <c r="K209" s="78" t="s">
        <v>59</v>
      </c>
      <c r="L209" s="79" t="s">
        <v>60</v>
      </c>
      <c r="M209" s="79" t="s">
        <v>61</v>
      </c>
      <c r="N209" s="199"/>
    </row>
    <row r="210" spans="2:14" s="81" customFormat="1" x14ac:dyDescent="0.25">
      <c r="B210" s="70">
        <v>72101507</v>
      </c>
      <c r="C210" s="23" t="s">
        <v>304</v>
      </c>
      <c r="D210" s="24" t="s">
        <v>33</v>
      </c>
      <c r="E210" s="24" t="s">
        <v>33</v>
      </c>
      <c r="F210" s="25" t="s">
        <v>65</v>
      </c>
      <c r="G210" s="26"/>
      <c r="H210" s="26">
        <v>1</v>
      </c>
      <c r="I210" s="26"/>
      <c r="J210" s="26"/>
      <c r="K210" s="26">
        <f>SUM(G210:J210)</f>
        <v>1</v>
      </c>
      <c r="L210" s="189">
        <v>4000000</v>
      </c>
      <c r="M210" s="189">
        <f>+L210*K210</f>
        <v>4000000</v>
      </c>
      <c r="N210" s="198">
        <f>SUM(M210:M210)</f>
        <v>4000000</v>
      </c>
    </row>
    <row r="211" spans="2:14" x14ac:dyDescent="0.25">
      <c r="B211" s="211" t="s">
        <v>364</v>
      </c>
      <c r="C211" s="211"/>
      <c r="D211" s="211"/>
      <c r="E211" s="211"/>
      <c r="F211" s="211"/>
      <c r="G211" s="211" t="s">
        <v>50</v>
      </c>
      <c r="H211" s="211"/>
      <c r="I211" s="211"/>
      <c r="J211" s="211"/>
      <c r="K211" s="211"/>
      <c r="L211" s="211"/>
      <c r="M211" s="211"/>
    </row>
    <row r="212" spans="2:14" ht="22.5" x14ac:dyDescent="0.25">
      <c r="B212" s="20" t="s">
        <v>51</v>
      </c>
      <c r="C212" s="21" t="s">
        <v>1</v>
      </c>
      <c r="D212" s="76" t="s">
        <v>52</v>
      </c>
      <c r="E212" s="77" t="s">
        <v>53</v>
      </c>
      <c r="F212" s="76" t="s">
        <v>54</v>
      </c>
      <c r="G212" s="78" t="s">
        <v>55</v>
      </c>
      <c r="H212" s="78" t="s">
        <v>56</v>
      </c>
      <c r="I212" s="78" t="s">
        <v>57</v>
      </c>
      <c r="J212" s="78" t="s">
        <v>58</v>
      </c>
      <c r="K212" s="78" t="s">
        <v>59</v>
      </c>
      <c r="L212" s="79" t="s">
        <v>60</v>
      </c>
      <c r="M212" s="79" t="s">
        <v>61</v>
      </c>
      <c r="N212" s="204"/>
    </row>
    <row r="213" spans="2:14" x14ac:dyDescent="0.25">
      <c r="B213" s="26">
        <v>49101702</v>
      </c>
      <c r="C213" s="23" t="s">
        <v>308</v>
      </c>
      <c r="D213" s="24" t="s">
        <v>309</v>
      </c>
      <c r="E213" s="24" t="s">
        <v>310</v>
      </c>
      <c r="F213" s="25" t="s">
        <v>65</v>
      </c>
      <c r="G213" s="26"/>
      <c r="H213" s="26"/>
      <c r="I213" s="26">
        <v>28</v>
      </c>
      <c r="J213" s="26"/>
      <c r="K213" s="26">
        <f>SUM(G213:J213)</f>
        <v>28</v>
      </c>
      <c r="L213" s="189">
        <v>3000</v>
      </c>
      <c r="M213" s="189">
        <f>+L213*K213</f>
        <v>84000</v>
      </c>
      <c r="N213" s="204"/>
    </row>
    <row r="214" spans="2:14" x14ac:dyDescent="0.25">
      <c r="B214" s="26">
        <v>49101702</v>
      </c>
      <c r="C214" s="23" t="s">
        <v>308</v>
      </c>
      <c r="D214" s="24" t="s">
        <v>311</v>
      </c>
      <c r="E214" s="24" t="s">
        <v>310</v>
      </c>
      <c r="F214" s="25" t="s">
        <v>65</v>
      </c>
      <c r="G214" s="26"/>
      <c r="H214" s="26"/>
      <c r="I214" s="26">
        <v>2</v>
      </c>
      <c r="J214" s="26"/>
      <c r="K214" s="26">
        <f t="shared" ref="K214:K216" si="30">SUM(G214:J214)</f>
        <v>2</v>
      </c>
      <c r="L214" s="189">
        <v>3500</v>
      </c>
      <c r="M214" s="189">
        <f t="shared" ref="M214:M216" si="31">+L214*K214</f>
        <v>7000</v>
      </c>
      <c r="N214" s="204"/>
    </row>
    <row r="215" spans="2:14" x14ac:dyDescent="0.25">
      <c r="B215" s="26">
        <v>49101704</v>
      </c>
      <c r="C215" s="23" t="s">
        <v>308</v>
      </c>
      <c r="D215" s="24" t="s">
        <v>312</v>
      </c>
      <c r="E215" s="24" t="s">
        <v>312</v>
      </c>
      <c r="F215" s="25" t="s">
        <v>65</v>
      </c>
      <c r="G215" s="26"/>
      <c r="H215" s="26"/>
      <c r="I215" s="26">
        <v>1</v>
      </c>
      <c r="J215" s="26"/>
      <c r="K215" s="26">
        <f t="shared" si="30"/>
        <v>1</v>
      </c>
      <c r="L215" s="189">
        <v>5500</v>
      </c>
      <c r="M215" s="189">
        <f t="shared" si="31"/>
        <v>5500</v>
      </c>
      <c r="N215" s="204"/>
    </row>
    <row r="216" spans="2:14" x14ac:dyDescent="0.25">
      <c r="B216" s="26">
        <v>49101704</v>
      </c>
      <c r="C216" s="23" t="s">
        <v>308</v>
      </c>
      <c r="D216" s="24" t="s">
        <v>313</v>
      </c>
      <c r="E216" s="24" t="s">
        <v>313</v>
      </c>
      <c r="F216" s="25" t="s">
        <v>65</v>
      </c>
      <c r="G216" s="26"/>
      <c r="H216" s="26"/>
      <c r="I216" s="26">
        <v>1</v>
      </c>
      <c r="J216" s="26"/>
      <c r="K216" s="26">
        <f t="shared" si="30"/>
        <v>1</v>
      </c>
      <c r="L216" s="189">
        <v>5984.98</v>
      </c>
      <c r="M216" s="189">
        <f t="shared" si="31"/>
        <v>5984.98</v>
      </c>
      <c r="N216" s="205">
        <f>SUM(M213:M216)</f>
        <v>102484.98</v>
      </c>
    </row>
    <row r="217" spans="2:14" x14ac:dyDescent="0.25">
      <c r="B217" s="211" t="s">
        <v>363</v>
      </c>
      <c r="C217" s="211"/>
      <c r="D217" s="211"/>
      <c r="E217" s="211"/>
      <c r="F217" s="211"/>
      <c r="G217" s="211" t="s">
        <v>50</v>
      </c>
      <c r="H217" s="211"/>
      <c r="I217" s="211"/>
      <c r="J217" s="211"/>
      <c r="K217" s="211"/>
      <c r="L217" s="211"/>
      <c r="M217" s="211"/>
      <c r="N217" s="204"/>
    </row>
    <row r="218" spans="2:14" ht="22.5" x14ac:dyDescent="0.25">
      <c r="B218" s="20" t="s">
        <v>51</v>
      </c>
      <c r="C218" s="21" t="s">
        <v>1</v>
      </c>
      <c r="D218" s="76" t="s">
        <v>52</v>
      </c>
      <c r="E218" s="77" t="s">
        <v>53</v>
      </c>
      <c r="F218" s="76" t="s">
        <v>54</v>
      </c>
      <c r="G218" s="78" t="s">
        <v>55</v>
      </c>
      <c r="H218" s="78" t="s">
        <v>56</v>
      </c>
      <c r="I218" s="78" t="s">
        <v>57</v>
      </c>
      <c r="J218" s="78" t="s">
        <v>58</v>
      </c>
      <c r="K218" s="78" t="s">
        <v>59</v>
      </c>
      <c r="L218" s="79" t="s">
        <v>60</v>
      </c>
      <c r="M218" s="79" t="s">
        <v>61</v>
      </c>
      <c r="N218" s="204"/>
    </row>
    <row r="219" spans="2:14" x14ac:dyDescent="0.25">
      <c r="B219" s="26">
        <v>55101517</v>
      </c>
      <c r="C219" s="23" t="s">
        <v>314</v>
      </c>
      <c r="D219" s="24" t="s">
        <v>315</v>
      </c>
      <c r="E219" s="24" t="s">
        <v>315</v>
      </c>
      <c r="F219" s="25" t="s">
        <v>65</v>
      </c>
      <c r="G219" s="26"/>
      <c r="H219" s="26"/>
      <c r="I219" s="26">
        <v>28</v>
      </c>
      <c r="J219" s="26"/>
      <c r="K219" s="26">
        <f t="shared" ref="K219:K220" si="32">SUM(G219:J219)</f>
        <v>28</v>
      </c>
      <c r="L219" s="189">
        <v>150</v>
      </c>
      <c r="M219" s="189">
        <f t="shared" ref="M219" si="33">+L219*K219</f>
        <v>4200</v>
      </c>
      <c r="N219" s="204"/>
    </row>
    <row r="220" spans="2:14" x14ac:dyDescent="0.25">
      <c r="B220" s="26">
        <v>55101515</v>
      </c>
      <c r="C220" s="23" t="s">
        <v>314</v>
      </c>
      <c r="D220" s="24" t="s">
        <v>316</v>
      </c>
      <c r="E220" s="24" t="s">
        <v>316</v>
      </c>
      <c r="F220" s="25" t="s">
        <v>65</v>
      </c>
      <c r="G220" s="26"/>
      <c r="H220" s="26"/>
      <c r="I220" s="26">
        <v>30</v>
      </c>
      <c r="J220" s="26"/>
      <c r="K220" s="26">
        <f t="shared" si="32"/>
        <v>30</v>
      </c>
      <c r="L220" s="189">
        <v>1400</v>
      </c>
      <c r="M220" s="189">
        <f>+L220*K220</f>
        <v>42000</v>
      </c>
      <c r="N220" s="204"/>
    </row>
    <row r="221" spans="2:14" x14ac:dyDescent="0.25">
      <c r="B221" s="26">
        <v>55101516</v>
      </c>
      <c r="C221" s="23" t="s">
        <v>314</v>
      </c>
      <c r="D221" s="24" t="s">
        <v>317</v>
      </c>
      <c r="E221" s="24" t="s">
        <v>318</v>
      </c>
      <c r="F221" s="25" t="s">
        <v>65</v>
      </c>
      <c r="G221" s="26"/>
      <c r="H221" s="26"/>
      <c r="I221" s="26">
        <v>10</v>
      </c>
      <c r="J221" s="26"/>
      <c r="K221" s="26">
        <f>SUM(G221:J221)</f>
        <v>10</v>
      </c>
      <c r="L221" s="189">
        <v>3500</v>
      </c>
      <c r="M221" s="189">
        <f t="shared" ref="M221:M222" si="34">+L221*K221</f>
        <v>35000</v>
      </c>
      <c r="N221" s="204"/>
    </row>
    <row r="222" spans="2:14" x14ac:dyDescent="0.25">
      <c r="B222" s="26">
        <v>55101516</v>
      </c>
      <c r="C222" s="23" t="s">
        <v>314</v>
      </c>
      <c r="D222" s="24" t="s">
        <v>317</v>
      </c>
      <c r="E222" s="24" t="s">
        <v>319</v>
      </c>
      <c r="F222" s="25" t="s">
        <v>65</v>
      </c>
      <c r="G222" s="26"/>
      <c r="H222" s="26"/>
      <c r="I222" s="26">
        <v>435</v>
      </c>
      <c r="J222" s="26"/>
      <c r="K222" s="26">
        <f>SUM(G222:J222)</f>
        <v>435</v>
      </c>
      <c r="L222" s="189">
        <v>1500</v>
      </c>
      <c r="M222" s="189">
        <f t="shared" si="34"/>
        <v>652500</v>
      </c>
      <c r="N222" s="205">
        <f>SUM(M219:M222)</f>
        <v>733700</v>
      </c>
    </row>
    <row r="223" spans="2:14" ht="15" customHeight="1" x14ac:dyDescent="0.25">
      <c r="B223" s="207" t="s">
        <v>199</v>
      </c>
      <c r="C223" s="208"/>
      <c r="D223" s="208"/>
      <c r="E223" s="208"/>
      <c r="F223" s="209"/>
      <c r="G223" s="207" t="s">
        <v>50</v>
      </c>
      <c r="H223" s="208"/>
      <c r="I223" s="208"/>
      <c r="J223" s="208"/>
      <c r="K223" s="208"/>
      <c r="L223" s="208"/>
      <c r="M223" s="209"/>
      <c r="N223" s="199"/>
    </row>
    <row r="224" spans="2:14" ht="22.5" x14ac:dyDescent="0.25">
      <c r="B224" s="20" t="s">
        <v>51</v>
      </c>
      <c r="C224" s="21" t="s">
        <v>1</v>
      </c>
      <c r="D224" s="76" t="s">
        <v>52</v>
      </c>
      <c r="E224" s="77" t="s">
        <v>53</v>
      </c>
      <c r="F224" s="76" t="s">
        <v>54</v>
      </c>
      <c r="G224" s="78" t="s">
        <v>55</v>
      </c>
      <c r="H224" s="78" t="s">
        <v>56</v>
      </c>
      <c r="I224" s="78" t="s">
        <v>57</v>
      </c>
      <c r="J224" s="78" t="s">
        <v>58</v>
      </c>
      <c r="K224" s="78" t="s">
        <v>59</v>
      </c>
      <c r="L224" s="79" t="s">
        <v>60</v>
      </c>
      <c r="M224" s="79" t="s">
        <v>61</v>
      </c>
      <c r="N224" s="199"/>
    </row>
    <row r="225" spans="2:15" x14ac:dyDescent="0.25">
      <c r="B225" s="53">
        <v>50202301</v>
      </c>
      <c r="C225" s="36" t="s">
        <v>200</v>
      </c>
      <c r="D225" s="30" t="s">
        <v>201</v>
      </c>
      <c r="E225" s="30" t="s">
        <v>201</v>
      </c>
      <c r="F225" s="25" t="s">
        <v>202</v>
      </c>
      <c r="G225" s="37"/>
      <c r="H225" s="37">
        <v>360</v>
      </c>
      <c r="I225" s="37"/>
      <c r="J225" s="37"/>
      <c r="K225" s="37">
        <f>+G225+H225+I225+J225</f>
        <v>360</v>
      </c>
      <c r="L225" s="190">
        <v>160</v>
      </c>
      <c r="M225" s="190">
        <f>K225*L225</f>
        <v>57600</v>
      </c>
      <c r="N225" s="199"/>
    </row>
    <row r="226" spans="2:15" x14ac:dyDescent="0.25">
      <c r="B226" s="53">
        <v>50202301</v>
      </c>
      <c r="C226" s="36" t="s">
        <v>200</v>
      </c>
      <c r="D226" s="30" t="s">
        <v>203</v>
      </c>
      <c r="E226" s="30" t="s">
        <v>203</v>
      </c>
      <c r="F226" s="25" t="s">
        <v>65</v>
      </c>
      <c r="G226" s="37"/>
      <c r="H226" s="37">
        <v>2640</v>
      </c>
      <c r="I226" s="37"/>
      <c r="J226" s="37"/>
      <c r="K226" s="37">
        <f>+G226+H226+I226+J226</f>
        <v>2640</v>
      </c>
      <c r="L226" s="190">
        <v>80</v>
      </c>
      <c r="M226" s="190">
        <f>K226*L226</f>
        <v>211200</v>
      </c>
      <c r="N226" s="198">
        <f>SUM(M225:M226)</f>
        <v>268800</v>
      </c>
    </row>
    <row r="227" spans="2:15" ht="15" customHeight="1" x14ac:dyDescent="0.25">
      <c r="B227" s="207" t="s">
        <v>145</v>
      </c>
      <c r="C227" s="208"/>
      <c r="D227" s="208"/>
      <c r="E227" s="208"/>
      <c r="F227" s="209"/>
      <c r="G227" s="207" t="s">
        <v>50</v>
      </c>
      <c r="H227" s="208"/>
      <c r="I227" s="208"/>
      <c r="J227" s="208"/>
      <c r="K227" s="208"/>
      <c r="L227" s="208"/>
      <c r="M227" s="209"/>
      <c r="N227" s="199"/>
    </row>
    <row r="228" spans="2:15" ht="22.5" x14ac:dyDescent="0.25">
      <c r="B228" s="20" t="s">
        <v>51</v>
      </c>
      <c r="C228" s="21" t="s">
        <v>1</v>
      </c>
      <c r="D228" s="76" t="s">
        <v>52</v>
      </c>
      <c r="E228" s="77" t="s">
        <v>53</v>
      </c>
      <c r="F228" s="76" t="s">
        <v>54</v>
      </c>
      <c r="G228" s="78" t="s">
        <v>55</v>
      </c>
      <c r="H228" s="78" t="s">
        <v>56</v>
      </c>
      <c r="I228" s="78" t="s">
        <v>57</v>
      </c>
      <c r="J228" s="78" t="s">
        <v>58</v>
      </c>
      <c r="K228" s="78" t="s">
        <v>59</v>
      </c>
      <c r="L228" s="79" t="s">
        <v>60</v>
      </c>
      <c r="M228" s="79" t="s">
        <v>61</v>
      </c>
      <c r="N228" s="199"/>
    </row>
    <row r="229" spans="2:15" x14ac:dyDescent="0.25">
      <c r="B229" s="40">
        <v>44103103</v>
      </c>
      <c r="C229" s="36" t="s">
        <v>101</v>
      </c>
      <c r="D229" s="51" t="s">
        <v>146</v>
      </c>
      <c r="E229" s="30" t="s">
        <v>147</v>
      </c>
      <c r="F229" s="25" t="s">
        <v>65</v>
      </c>
      <c r="G229" s="37">
        <v>10</v>
      </c>
      <c r="H229" s="37"/>
      <c r="I229" s="37">
        <v>5</v>
      </c>
      <c r="J229" s="37"/>
      <c r="K229" s="37">
        <f>SUM(G229:J229)</f>
        <v>15</v>
      </c>
      <c r="L229" s="190">
        <v>9550</v>
      </c>
      <c r="M229" s="190">
        <f t="shared" ref="M229:M243" si="35">K229*L229</f>
        <v>143250</v>
      </c>
      <c r="N229" s="199"/>
      <c r="O229" s="82"/>
    </row>
    <row r="230" spans="2:15" x14ac:dyDescent="0.25">
      <c r="B230" s="40">
        <v>44103103</v>
      </c>
      <c r="C230" s="36" t="s">
        <v>101</v>
      </c>
      <c r="D230" s="51" t="s">
        <v>146</v>
      </c>
      <c r="E230" s="30" t="s">
        <v>148</v>
      </c>
      <c r="F230" s="25" t="s">
        <v>65</v>
      </c>
      <c r="G230" s="37">
        <v>15</v>
      </c>
      <c r="H230" s="37"/>
      <c r="I230" s="37">
        <v>15</v>
      </c>
      <c r="J230" s="37"/>
      <c r="K230" s="37">
        <f t="shared" ref="K230:K243" si="36">SUM(G230:J230)</f>
        <v>30</v>
      </c>
      <c r="L230" s="190">
        <v>8200</v>
      </c>
      <c r="M230" s="190">
        <f t="shared" si="35"/>
        <v>246000</v>
      </c>
      <c r="N230" s="199"/>
    </row>
    <row r="231" spans="2:15" x14ac:dyDescent="0.25">
      <c r="B231" s="40">
        <v>44103103</v>
      </c>
      <c r="C231" s="36" t="s">
        <v>101</v>
      </c>
      <c r="D231" s="51" t="s">
        <v>146</v>
      </c>
      <c r="E231" s="30" t="s">
        <v>149</v>
      </c>
      <c r="F231" s="25" t="s">
        <v>65</v>
      </c>
      <c r="G231" s="37">
        <v>10</v>
      </c>
      <c r="H231" s="37"/>
      <c r="I231" s="37">
        <v>9</v>
      </c>
      <c r="J231" s="37"/>
      <c r="K231" s="37">
        <f t="shared" si="36"/>
        <v>19</v>
      </c>
      <c r="L231" s="190">
        <v>12200</v>
      </c>
      <c r="M231" s="190">
        <f t="shared" si="35"/>
        <v>231800</v>
      </c>
      <c r="N231" s="199"/>
    </row>
    <row r="232" spans="2:15" ht="22.5" x14ac:dyDescent="0.25">
      <c r="B232" s="40">
        <v>44103103</v>
      </c>
      <c r="C232" s="36" t="s">
        <v>101</v>
      </c>
      <c r="D232" s="51" t="s">
        <v>146</v>
      </c>
      <c r="E232" s="30" t="s">
        <v>150</v>
      </c>
      <c r="F232" s="25" t="s">
        <v>65</v>
      </c>
      <c r="G232" s="37">
        <v>10</v>
      </c>
      <c r="H232" s="37"/>
      <c r="I232" s="37">
        <v>9</v>
      </c>
      <c r="J232" s="37"/>
      <c r="K232" s="37">
        <f t="shared" si="36"/>
        <v>19</v>
      </c>
      <c r="L232" s="190">
        <v>12500</v>
      </c>
      <c r="M232" s="190">
        <f t="shared" si="35"/>
        <v>237500</v>
      </c>
      <c r="N232" s="199"/>
    </row>
    <row r="233" spans="2:15" x14ac:dyDescent="0.25">
      <c r="B233" s="40">
        <v>44103103</v>
      </c>
      <c r="C233" s="36" t="s">
        <v>101</v>
      </c>
      <c r="D233" s="51" t="s">
        <v>146</v>
      </c>
      <c r="E233" s="30" t="s">
        <v>151</v>
      </c>
      <c r="F233" s="25" t="s">
        <v>65</v>
      </c>
      <c r="G233" s="37">
        <v>10</v>
      </c>
      <c r="H233" s="37"/>
      <c r="I233" s="37">
        <v>9</v>
      </c>
      <c r="J233" s="37"/>
      <c r="K233" s="37">
        <f t="shared" si="36"/>
        <v>19</v>
      </c>
      <c r="L233" s="190">
        <v>12500</v>
      </c>
      <c r="M233" s="190">
        <f t="shared" si="35"/>
        <v>237500</v>
      </c>
      <c r="N233" s="199"/>
    </row>
    <row r="234" spans="2:15" x14ac:dyDescent="0.25">
      <c r="B234" s="40">
        <v>44103103</v>
      </c>
      <c r="C234" s="36" t="s">
        <v>101</v>
      </c>
      <c r="D234" s="51" t="s">
        <v>146</v>
      </c>
      <c r="E234" s="52" t="s">
        <v>152</v>
      </c>
      <c r="F234" s="25" t="s">
        <v>65</v>
      </c>
      <c r="G234" s="37">
        <v>10</v>
      </c>
      <c r="H234" s="37"/>
      <c r="I234" s="37">
        <v>10</v>
      </c>
      <c r="J234" s="37"/>
      <c r="K234" s="37">
        <f t="shared" si="36"/>
        <v>20</v>
      </c>
      <c r="L234" s="190">
        <v>9600</v>
      </c>
      <c r="M234" s="190">
        <f t="shared" si="35"/>
        <v>192000</v>
      </c>
      <c r="N234" s="199"/>
    </row>
    <row r="235" spans="2:15" x14ac:dyDescent="0.25">
      <c r="B235" s="40">
        <v>44103103</v>
      </c>
      <c r="C235" s="36" t="s">
        <v>101</v>
      </c>
      <c r="D235" s="51" t="s">
        <v>146</v>
      </c>
      <c r="E235" s="52" t="s">
        <v>153</v>
      </c>
      <c r="F235" s="25" t="s">
        <v>65</v>
      </c>
      <c r="G235" s="37">
        <v>5</v>
      </c>
      <c r="H235" s="37"/>
      <c r="I235" s="37">
        <v>5</v>
      </c>
      <c r="J235" s="37"/>
      <c r="K235" s="37">
        <f t="shared" si="36"/>
        <v>10</v>
      </c>
      <c r="L235" s="190">
        <v>13750</v>
      </c>
      <c r="M235" s="190">
        <f t="shared" si="35"/>
        <v>137500</v>
      </c>
      <c r="N235" s="199"/>
      <c r="O235" s="88"/>
    </row>
    <row r="236" spans="2:15" x14ac:dyDescent="0.25">
      <c r="B236" s="40">
        <v>44103103</v>
      </c>
      <c r="C236" s="36" t="s">
        <v>101</v>
      </c>
      <c r="D236" s="51" t="s">
        <v>146</v>
      </c>
      <c r="E236" s="52" t="s">
        <v>154</v>
      </c>
      <c r="F236" s="25" t="s">
        <v>65</v>
      </c>
      <c r="G236" s="37">
        <v>5</v>
      </c>
      <c r="H236" s="37"/>
      <c r="I236" s="37">
        <v>5</v>
      </c>
      <c r="J236" s="37"/>
      <c r="K236" s="37">
        <f t="shared" si="36"/>
        <v>10</v>
      </c>
      <c r="L236" s="190">
        <v>9100</v>
      </c>
      <c r="M236" s="190">
        <f t="shared" si="35"/>
        <v>91000</v>
      </c>
      <c r="N236" s="199"/>
    </row>
    <row r="237" spans="2:15" x14ac:dyDescent="0.25">
      <c r="B237" s="40">
        <v>44103103</v>
      </c>
      <c r="C237" s="36" t="s">
        <v>101</v>
      </c>
      <c r="D237" s="51" t="s">
        <v>146</v>
      </c>
      <c r="E237" s="52" t="s">
        <v>155</v>
      </c>
      <c r="F237" s="25" t="s">
        <v>65</v>
      </c>
      <c r="G237" s="37">
        <v>4</v>
      </c>
      <c r="H237" s="37"/>
      <c r="I237" s="37">
        <v>5</v>
      </c>
      <c r="J237" s="37"/>
      <c r="K237" s="37">
        <f t="shared" si="36"/>
        <v>9</v>
      </c>
      <c r="L237" s="190">
        <v>9990</v>
      </c>
      <c r="M237" s="190">
        <f t="shared" si="35"/>
        <v>89910</v>
      </c>
      <c r="N237" s="199"/>
    </row>
    <row r="238" spans="2:15" x14ac:dyDescent="0.25">
      <c r="B238" s="40">
        <v>44103103</v>
      </c>
      <c r="C238" s="36" t="s">
        <v>101</v>
      </c>
      <c r="D238" s="51" t="s">
        <v>146</v>
      </c>
      <c r="E238" s="52" t="s">
        <v>156</v>
      </c>
      <c r="F238" s="25" t="s">
        <v>65</v>
      </c>
      <c r="G238" s="37">
        <v>5</v>
      </c>
      <c r="H238" s="37"/>
      <c r="I238" s="37">
        <v>5</v>
      </c>
      <c r="J238" s="37"/>
      <c r="K238" s="37">
        <f t="shared" si="36"/>
        <v>10</v>
      </c>
      <c r="L238" s="190">
        <v>9300</v>
      </c>
      <c r="M238" s="190">
        <f t="shared" si="35"/>
        <v>93000</v>
      </c>
      <c r="N238" s="199"/>
    </row>
    <row r="239" spans="2:15" x14ac:dyDescent="0.25">
      <c r="B239" s="40">
        <v>44103103</v>
      </c>
      <c r="C239" s="36" t="s">
        <v>101</v>
      </c>
      <c r="D239" s="51" t="s">
        <v>146</v>
      </c>
      <c r="E239" s="52" t="s">
        <v>157</v>
      </c>
      <c r="F239" s="25" t="s">
        <v>65</v>
      </c>
      <c r="G239" s="37">
        <v>8</v>
      </c>
      <c r="H239" s="37"/>
      <c r="I239" s="37">
        <v>5</v>
      </c>
      <c r="J239" s="37"/>
      <c r="K239" s="37">
        <f t="shared" si="36"/>
        <v>13</v>
      </c>
      <c r="L239" s="190">
        <v>5950</v>
      </c>
      <c r="M239" s="190">
        <f t="shared" si="35"/>
        <v>77350</v>
      </c>
      <c r="N239" s="199"/>
    </row>
    <row r="240" spans="2:15" x14ac:dyDescent="0.25">
      <c r="B240" s="40">
        <v>44103103</v>
      </c>
      <c r="C240" s="36" t="s">
        <v>101</v>
      </c>
      <c r="D240" s="51" t="s">
        <v>146</v>
      </c>
      <c r="E240" s="30" t="s">
        <v>158</v>
      </c>
      <c r="F240" s="25" t="s">
        <v>65</v>
      </c>
      <c r="G240" s="37">
        <v>5</v>
      </c>
      <c r="H240" s="37"/>
      <c r="I240" s="37">
        <v>5</v>
      </c>
      <c r="J240" s="37"/>
      <c r="K240" s="37">
        <f t="shared" si="36"/>
        <v>10</v>
      </c>
      <c r="L240" s="190">
        <v>8350</v>
      </c>
      <c r="M240" s="190">
        <f t="shared" si="35"/>
        <v>83500</v>
      </c>
      <c r="N240" s="199"/>
    </row>
    <row r="241" spans="2:14" x14ac:dyDescent="0.25">
      <c r="B241" s="40">
        <v>44103103</v>
      </c>
      <c r="C241" s="36" t="s">
        <v>101</v>
      </c>
      <c r="D241" s="51" t="s">
        <v>146</v>
      </c>
      <c r="E241" s="30" t="s">
        <v>159</v>
      </c>
      <c r="F241" s="25" t="s">
        <v>65</v>
      </c>
      <c r="G241" s="37">
        <v>5</v>
      </c>
      <c r="H241" s="37"/>
      <c r="I241" s="37">
        <v>5</v>
      </c>
      <c r="J241" s="37"/>
      <c r="K241" s="37">
        <f t="shared" si="36"/>
        <v>10</v>
      </c>
      <c r="L241" s="190">
        <v>8500</v>
      </c>
      <c r="M241" s="190">
        <f t="shared" si="35"/>
        <v>85000</v>
      </c>
      <c r="N241" s="199"/>
    </row>
    <row r="242" spans="2:14" x14ac:dyDescent="0.25">
      <c r="B242" s="40">
        <v>44103103</v>
      </c>
      <c r="C242" s="36" t="s">
        <v>101</v>
      </c>
      <c r="D242" s="51" t="s">
        <v>146</v>
      </c>
      <c r="E242" s="30" t="s">
        <v>160</v>
      </c>
      <c r="F242" s="25" t="s">
        <v>65</v>
      </c>
      <c r="G242" s="37">
        <v>5</v>
      </c>
      <c r="H242" s="37"/>
      <c r="I242" s="37">
        <v>5</v>
      </c>
      <c r="J242" s="37"/>
      <c r="K242" s="37">
        <f t="shared" si="36"/>
        <v>10</v>
      </c>
      <c r="L242" s="190">
        <v>8500</v>
      </c>
      <c r="M242" s="190">
        <f t="shared" si="35"/>
        <v>85000</v>
      </c>
      <c r="N242" s="199"/>
    </row>
    <row r="243" spans="2:14" x14ac:dyDescent="0.25">
      <c r="B243" s="40">
        <v>44103103</v>
      </c>
      <c r="C243" s="36" t="s">
        <v>101</v>
      </c>
      <c r="D243" s="51" t="s">
        <v>146</v>
      </c>
      <c r="E243" s="30" t="s">
        <v>161</v>
      </c>
      <c r="F243" s="25" t="s">
        <v>65</v>
      </c>
      <c r="G243" s="37">
        <v>4</v>
      </c>
      <c r="H243" s="37"/>
      <c r="I243" s="37">
        <v>5</v>
      </c>
      <c r="J243" s="37"/>
      <c r="K243" s="37">
        <f t="shared" si="36"/>
        <v>9</v>
      </c>
      <c r="L243" s="190">
        <v>8500</v>
      </c>
      <c r="M243" s="190">
        <f t="shared" si="35"/>
        <v>76500</v>
      </c>
      <c r="N243" s="198">
        <f>SUM(M229:M243)</f>
        <v>2106810</v>
      </c>
    </row>
    <row r="244" spans="2:14" ht="15" customHeight="1" x14ac:dyDescent="0.25">
      <c r="B244" s="207" t="s">
        <v>366</v>
      </c>
      <c r="C244" s="208"/>
      <c r="D244" s="208"/>
      <c r="E244" s="208"/>
      <c r="F244" s="209"/>
      <c r="G244" s="207" t="s">
        <v>50</v>
      </c>
      <c r="H244" s="208"/>
      <c r="I244" s="208"/>
      <c r="J244" s="208"/>
      <c r="K244" s="208"/>
      <c r="L244" s="208"/>
      <c r="M244" s="209"/>
      <c r="N244" s="199"/>
    </row>
    <row r="245" spans="2:14" ht="22.5" x14ac:dyDescent="0.25">
      <c r="B245" s="20" t="s">
        <v>51</v>
      </c>
      <c r="C245" s="21" t="s">
        <v>1</v>
      </c>
      <c r="D245" s="76" t="s">
        <v>52</v>
      </c>
      <c r="E245" s="77" t="s">
        <v>53</v>
      </c>
      <c r="F245" s="76" t="s">
        <v>54</v>
      </c>
      <c r="G245" s="78" t="s">
        <v>55</v>
      </c>
      <c r="H245" s="78" t="s">
        <v>56</v>
      </c>
      <c r="I245" s="78" t="s">
        <v>57</v>
      </c>
      <c r="J245" s="78" t="s">
        <v>58</v>
      </c>
      <c r="K245" s="78" t="s">
        <v>59</v>
      </c>
      <c r="L245" s="79" t="s">
        <v>60</v>
      </c>
      <c r="M245" s="79" t="s">
        <v>61</v>
      </c>
      <c r="N245" s="199"/>
    </row>
    <row r="246" spans="2:14" x14ac:dyDescent="0.25">
      <c r="B246" s="40">
        <v>82101602</v>
      </c>
      <c r="C246" s="36" t="s">
        <v>367</v>
      </c>
      <c r="D246" s="30" t="s">
        <v>365</v>
      </c>
      <c r="E246" s="30" t="s">
        <v>369</v>
      </c>
      <c r="F246" s="25" t="s">
        <v>65</v>
      </c>
      <c r="G246" s="37"/>
      <c r="H246" s="37"/>
      <c r="I246" s="37">
        <v>1</v>
      </c>
      <c r="J246" s="37"/>
      <c r="K246" s="37">
        <f>+G246+H246+I246+J246</f>
        <v>1</v>
      </c>
      <c r="L246" s="190">
        <v>300000</v>
      </c>
      <c r="M246" s="190">
        <f>K246*L246</f>
        <v>300000</v>
      </c>
    </row>
    <row r="247" spans="2:14" x14ac:dyDescent="0.25">
      <c r="B247" s="40">
        <v>82101602</v>
      </c>
      <c r="C247" s="36" t="s">
        <v>367</v>
      </c>
      <c r="D247" s="30" t="s">
        <v>365</v>
      </c>
      <c r="E247" s="30" t="s">
        <v>370</v>
      </c>
      <c r="F247" s="25" t="s">
        <v>65</v>
      </c>
      <c r="G247" s="37"/>
      <c r="H247" s="37"/>
      <c r="I247" s="37"/>
      <c r="J247" s="37">
        <v>1</v>
      </c>
      <c r="K247" s="37">
        <f>+G247+H247+I247+J247</f>
        <v>1</v>
      </c>
      <c r="L247" s="190">
        <v>1000000</v>
      </c>
      <c r="M247" s="190">
        <f>K247*L247</f>
        <v>1000000</v>
      </c>
      <c r="N247" s="198">
        <f>SUM(M246:M247)</f>
        <v>1300000</v>
      </c>
    </row>
    <row r="248" spans="2:14" ht="15" customHeight="1" x14ac:dyDescent="0.25">
      <c r="B248" s="207" t="s">
        <v>368</v>
      </c>
      <c r="C248" s="208"/>
      <c r="D248" s="208"/>
      <c r="E248" s="208"/>
      <c r="F248" s="209"/>
      <c r="G248" s="207" t="s">
        <v>50</v>
      </c>
      <c r="H248" s="208"/>
      <c r="I248" s="208"/>
      <c r="J248" s="208"/>
      <c r="K248" s="208"/>
      <c r="L248" s="208"/>
      <c r="M248" s="209"/>
      <c r="N248" s="199"/>
    </row>
    <row r="249" spans="2:14" ht="22.5" x14ac:dyDescent="0.25">
      <c r="B249" s="20" t="s">
        <v>51</v>
      </c>
      <c r="C249" s="21" t="s">
        <v>1</v>
      </c>
      <c r="D249" s="76" t="s">
        <v>52</v>
      </c>
      <c r="E249" s="77" t="s">
        <v>53</v>
      </c>
      <c r="F249" s="76" t="s">
        <v>54</v>
      </c>
      <c r="G249" s="78" t="s">
        <v>55</v>
      </c>
      <c r="H249" s="78" t="s">
        <v>56</v>
      </c>
      <c r="I249" s="78" t="s">
        <v>57</v>
      </c>
      <c r="J249" s="78" t="s">
        <v>58</v>
      </c>
      <c r="K249" s="78" t="s">
        <v>59</v>
      </c>
      <c r="L249" s="79" t="s">
        <v>60</v>
      </c>
      <c r="M249" s="79" t="s">
        <v>61</v>
      </c>
      <c r="N249" s="199"/>
    </row>
    <row r="250" spans="2:14" x14ac:dyDescent="0.25">
      <c r="B250" s="40">
        <v>25101507</v>
      </c>
      <c r="C250" s="36" t="s">
        <v>371</v>
      </c>
      <c r="D250" s="30" t="s">
        <v>372</v>
      </c>
      <c r="E250" s="30" t="s">
        <v>372</v>
      </c>
      <c r="F250" s="25" t="s">
        <v>65</v>
      </c>
      <c r="G250" s="37">
        <v>4</v>
      </c>
      <c r="H250" s="37"/>
      <c r="I250" s="37"/>
      <c r="J250" s="37"/>
      <c r="K250" s="37">
        <f>+G250+H250+I250+J250</f>
        <v>4</v>
      </c>
      <c r="L250" s="190">
        <v>2500000</v>
      </c>
      <c r="M250" s="190">
        <f>K250*L250</f>
        <v>10000000</v>
      </c>
    </row>
    <row r="251" spans="2:14" x14ac:dyDescent="0.25">
      <c r="B251" s="40">
        <v>25101507</v>
      </c>
      <c r="C251" s="36" t="s">
        <v>371</v>
      </c>
      <c r="D251" s="30" t="s">
        <v>373</v>
      </c>
      <c r="E251" s="30" t="s">
        <v>374</v>
      </c>
      <c r="F251" s="25" t="s">
        <v>65</v>
      </c>
      <c r="G251" s="37">
        <v>2</v>
      </c>
      <c r="H251" s="37"/>
      <c r="I251" s="37"/>
      <c r="J251" s="37"/>
      <c r="K251" s="37">
        <f>+G251+H251+I251+J251</f>
        <v>2</v>
      </c>
      <c r="L251" s="190">
        <v>5000000</v>
      </c>
      <c r="M251" s="190">
        <f>K251*L251</f>
        <v>10000000</v>
      </c>
      <c r="N251" s="198">
        <f>SUM(M250:M251)</f>
        <v>20000000</v>
      </c>
    </row>
    <row r="252" spans="2:14" ht="15" customHeight="1" x14ac:dyDescent="0.25">
      <c r="B252" s="207" t="s">
        <v>375</v>
      </c>
      <c r="C252" s="208"/>
      <c r="D252" s="208"/>
      <c r="E252" s="208"/>
      <c r="F252" s="209"/>
      <c r="G252" s="207" t="s">
        <v>50</v>
      </c>
      <c r="H252" s="208"/>
      <c r="I252" s="208"/>
      <c r="J252" s="208"/>
      <c r="K252" s="208"/>
      <c r="L252" s="208"/>
      <c r="M252" s="209"/>
      <c r="N252" s="199"/>
    </row>
    <row r="253" spans="2:14" ht="22.5" x14ac:dyDescent="0.25">
      <c r="B253" s="20" t="s">
        <v>51</v>
      </c>
      <c r="C253" s="21" t="s">
        <v>1</v>
      </c>
      <c r="D253" s="76" t="s">
        <v>52</v>
      </c>
      <c r="E253" s="77" t="s">
        <v>53</v>
      </c>
      <c r="F253" s="76" t="s">
        <v>54</v>
      </c>
      <c r="G253" s="78" t="s">
        <v>55</v>
      </c>
      <c r="H253" s="78" t="s">
        <v>56</v>
      </c>
      <c r="I253" s="78" t="s">
        <v>57</v>
      </c>
      <c r="J253" s="78" t="s">
        <v>58</v>
      </c>
      <c r="K253" s="78" t="s">
        <v>59</v>
      </c>
      <c r="L253" s="79" t="s">
        <v>60</v>
      </c>
      <c r="M253" s="79" t="s">
        <v>61</v>
      </c>
      <c r="N253" s="199"/>
    </row>
    <row r="254" spans="2:14" x14ac:dyDescent="0.25">
      <c r="B254" s="40">
        <v>76111801</v>
      </c>
      <c r="C254" s="36" t="s">
        <v>82</v>
      </c>
      <c r="D254" s="30" t="s">
        <v>376</v>
      </c>
      <c r="E254" s="30" t="s">
        <v>377</v>
      </c>
      <c r="F254" s="25" t="s">
        <v>65</v>
      </c>
      <c r="G254" s="37"/>
      <c r="H254" s="37"/>
      <c r="I254" s="37">
        <v>1</v>
      </c>
      <c r="J254" s="37"/>
      <c r="K254" s="37">
        <f>+G254+H254+I254+J254</f>
        <v>1</v>
      </c>
      <c r="L254" s="190">
        <v>310000</v>
      </c>
      <c r="M254" s="190">
        <f>K254*L254</f>
        <v>310000</v>
      </c>
      <c r="N254" s="198">
        <f>SUM(M254:M254)</f>
        <v>310000</v>
      </c>
    </row>
    <row r="255" spans="2:14" ht="15" customHeight="1" x14ac:dyDescent="0.25">
      <c r="B255" s="207" t="s">
        <v>379</v>
      </c>
      <c r="C255" s="208"/>
      <c r="D255" s="208"/>
      <c r="E255" s="208"/>
      <c r="F255" s="209"/>
      <c r="G255" s="207" t="s">
        <v>50</v>
      </c>
      <c r="H255" s="208"/>
      <c r="I255" s="208"/>
      <c r="J255" s="208"/>
      <c r="K255" s="208"/>
      <c r="L255" s="208"/>
      <c r="M255" s="209"/>
      <c r="N255" s="199"/>
    </row>
    <row r="256" spans="2:14" ht="22.5" x14ac:dyDescent="0.25">
      <c r="B256" s="20" t="s">
        <v>51</v>
      </c>
      <c r="C256" s="21" t="s">
        <v>1</v>
      </c>
      <c r="D256" s="76" t="s">
        <v>52</v>
      </c>
      <c r="E256" s="77" t="s">
        <v>53</v>
      </c>
      <c r="F256" s="76" t="s">
        <v>54</v>
      </c>
      <c r="G256" s="78" t="s">
        <v>55</v>
      </c>
      <c r="H256" s="78" t="s">
        <v>56</v>
      </c>
      <c r="I256" s="78" t="s">
        <v>57</v>
      </c>
      <c r="J256" s="78" t="s">
        <v>58</v>
      </c>
      <c r="K256" s="78" t="s">
        <v>59</v>
      </c>
      <c r="L256" s="79" t="s">
        <v>60</v>
      </c>
      <c r="M256" s="79" t="s">
        <v>61</v>
      </c>
      <c r="N256" s="199"/>
    </row>
    <row r="257" spans="2:14" ht="22.5" x14ac:dyDescent="0.25">
      <c r="B257" s="40">
        <v>80111701</v>
      </c>
      <c r="C257" s="36" t="s">
        <v>378</v>
      </c>
      <c r="D257" s="30" t="s">
        <v>381</v>
      </c>
      <c r="E257" s="30" t="s">
        <v>380</v>
      </c>
      <c r="F257" s="25" t="s">
        <v>65</v>
      </c>
      <c r="G257" s="37"/>
      <c r="H257" s="37"/>
      <c r="I257" s="37"/>
      <c r="J257" s="37">
        <v>1</v>
      </c>
      <c r="K257" s="37">
        <f>+G257+H257+I257+J257</f>
        <v>1</v>
      </c>
      <c r="L257" s="190">
        <v>65000</v>
      </c>
      <c r="M257" s="190">
        <f>K257*L257</f>
        <v>65000</v>
      </c>
      <c r="N257" s="198">
        <f>SUM(M257:M257)</f>
        <v>65000</v>
      </c>
    </row>
    <row r="258" spans="2:14" ht="15" customHeight="1" x14ac:dyDescent="0.25">
      <c r="B258" s="207" t="s">
        <v>383</v>
      </c>
      <c r="C258" s="208"/>
      <c r="D258" s="208"/>
      <c r="E258" s="208"/>
      <c r="F258" s="209"/>
      <c r="G258" s="207" t="s">
        <v>50</v>
      </c>
      <c r="H258" s="208"/>
      <c r="I258" s="208"/>
      <c r="J258" s="208"/>
      <c r="K258" s="208"/>
      <c r="L258" s="208"/>
      <c r="M258" s="209"/>
      <c r="N258" s="199"/>
    </row>
    <row r="259" spans="2:14" ht="22.5" x14ac:dyDescent="0.25">
      <c r="B259" s="20" t="s">
        <v>51</v>
      </c>
      <c r="C259" s="21" t="s">
        <v>1</v>
      </c>
      <c r="D259" s="76" t="s">
        <v>52</v>
      </c>
      <c r="E259" s="77" t="s">
        <v>53</v>
      </c>
      <c r="F259" s="76" t="s">
        <v>54</v>
      </c>
      <c r="G259" s="78" t="s">
        <v>55</v>
      </c>
      <c r="H259" s="78" t="s">
        <v>56</v>
      </c>
      <c r="I259" s="78" t="s">
        <v>57</v>
      </c>
      <c r="J259" s="78" t="s">
        <v>58</v>
      </c>
      <c r="K259" s="78" t="s">
        <v>59</v>
      </c>
      <c r="L259" s="79" t="s">
        <v>60</v>
      </c>
      <c r="M259" s="79" t="s">
        <v>61</v>
      </c>
      <c r="N259" s="199"/>
    </row>
    <row r="260" spans="2:14" ht="22.5" x14ac:dyDescent="0.25">
      <c r="B260" s="40">
        <v>73152101</v>
      </c>
      <c r="C260" s="36" t="s">
        <v>384</v>
      </c>
      <c r="D260" s="30" t="s">
        <v>385</v>
      </c>
      <c r="E260" s="30" t="s">
        <v>386</v>
      </c>
      <c r="F260" s="25"/>
      <c r="G260" s="37"/>
      <c r="H260" s="37"/>
      <c r="I260" s="37">
        <v>1</v>
      </c>
      <c r="J260" s="37"/>
      <c r="K260" s="37">
        <f t="shared" ref="K260:K262" si="37">+G260+H260+I260+J260</f>
        <v>1</v>
      </c>
      <c r="L260" s="190">
        <v>250000</v>
      </c>
      <c r="M260" s="190">
        <f>+L260*K260</f>
        <v>250000</v>
      </c>
    </row>
    <row r="261" spans="2:14" x14ac:dyDescent="0.25">
      <c r="B261" s="40">
        <v>72101517</v>
      </c>
      <c r="C261" s="36" t="s">
        <v>87</v>
      </c>
      <c r="D261" s="30" t="s">
        <v>388</v>
      </c>
      <c r="E261" s="30" t="s">
        <v>387</v>
      </c>
      <c r="F261" s="25"/>
      <c r="G261" s="37"/>
      <c r="H261" s="37"/>
      <c r="I261" s="37">
        <v>1</v>
      </c>
      <c r="J261" s="37"/>
      <c r="K261" s="37">
        <f t="shared" si="37"/>
        <v>1</v>
      </c>
      <c r="L261" s="190">
        <v>150000</v>
      </c>
      <c r="M261" s="190">
        <f t="shared" ref="M261:M263" si="38">+L261*K261</f>
        <v>150000</v>
      </c>
    </row>
    <row r="262" spans="2:14" ht="22.5" x14ac:dyDescent="0.25">
      <c r="B262" s="40">
        <v>72101511</v>
      </c>
      <c r="C262" s="36" t="s">
        <v>384</v>
      </c>
      <c r="D262" s="30" t="s">
        <v>389</v>
      </c>
      <c r="E262" s="30" t="s">
        <v>390</v>
      </c>
      <c r="F262" s="25"/>
      <c r="G262" s="37"/>
      <c r="H262" s="37"/>
      <c r="I262" s="37">
        <v>1</v>
      </c>
      <c r="J262" s="37"/>
      <c r="K262" s="37">
        <f t="shared" si="37"/>
        <v>1</v>
      </c>
      <c r="L262" s="190">
        <v>50000</v>
      </c>
      <c r="M262" s="190">
        <f t="shared" si="38"/>
        <v>50000</v>
      </c>
    </row>
    <row r="263" spans="2:14" ht="22.5" x14ac:dyDescent="0.25">
      <c r="B263" s="40">
        <v>81111812</v>
      </c>
      <c r="C263" s="36" t="s">
        <v>392</v>
      </c>
      <c r="D263" s="30" t="s">
        <v>393</v>
      </c>
      <c r="E263" s="30" t="s">
        <v>394</v>
      </c>
      <c r="F263" s="25"/>
      <c r="G263" s="37"/>
      <c r="H263" s="37"/>
      <c r="I263" s="37">
        <v>1</v>
      </c>
      <c r="J263" s="37"/>
      <c r="K263" s="37">
        <f>+G263+H263+I263+J263</f>
        <v>1</v>
      </c>
      <c r="L263" s="190">
        <v>200000</v>
      </c>
      <c r="M263" s="190">
        <f t="shared" si="38"/>
        <v>200000</v>
      </c>
      <c r="N263" s="198">
        <f>SUM(M260:M263)</f>
        <v>650000</v>
      </c>
    </row>
    <row r="264" spans="2:14" ht="15" customHeight="1" x14ac:dyDescent="0.25">
      <c r="B264" s="207" t="s">
        <v>396</v>
      </c>
      <c r="C264" s="208"/>
      <c r="D264" s="208"/>
      <c r="E264" s="208"/>
      <c r="F264" s="209"/>
      <c r="G264" s="207" t="s">
        <v>50</v>
      </c>
      <c r="H264" s="208"/>
      <c r="I264" s="208"/>
      <c r="J264" s="208"/>
      <c r="K264" s="208"/>
      <c r="L264" s="208"/>
      <c r="M264" s="209"/>
      <c r="N264" s="199"/>
    </row>
    <row r="265" spans="2:14" ht="22.5" x14ac:dyDescent="0.25">
      <c r="B265" s="20" t="s">
        <v>51</v>
      </c>
      <c r="C265" s="21" t="s">
        <v>1</v>
      </c>
      <c r="D265" s="76" t="s">
        <v>52</v>
      </c>
      <c r="E265" s="77" t="s">
        <v>53</v>
      </c>
      <c r="F265" s="76" t="s">
        <v>54</v>
      </c>
      <c r="G265" s="78" t="s">
        <v>55</v>
      </c>
      <c r="H265" s="78" t="s">
        <v>56</v>
      </c>
      <c r="I265" s="78" t="s">
        <v>57</v>
      </c>
      <c r="J265" s="78" t="s">
        <v>58</v>
      </c>
      <c r="K265" s="78" t="s">
        <v>59</v>
      </c>
      <c r="L265" s="79" t="s">
        <v>60</v>
      </c>
      <c r="M265" s="79" t="s">
        <v>61</v>
      </c>
      <c r="N265" s="199"/>
    </row>
    <row r="266" spans="2:14" ht="22.5" x14ac:dyDescent="0.25">
      <c r="B266" s="40">
        <v>78111802</v>
      </c>
      <c r="C266" s="36" t="s">
        <v>297</v>
      </c>
      <c r="D266" s="30" t="s">
        <v>397</v>
      </c>
      <c r="E266" s="30" t="s">
        <v>380</v>
      </c>
      <c r="F266" s="25" t="s">
        <v>65</v>
      </c>
      <c r="G266" s="37">
        <v>1</v>
      </c>
      <c r="H266" s="37"/>
      <c r="I266" s="37"/>
      <c r="J266" s="37">
        <v>1</v>
      </c>
      <c r="K266" s="37">
        <v>1</v>
      </c>
      <c r="L266" s="190">
        <v>1500000</v>
      </c>
      <c r="M266" s="190">
        <f>K266*L266</f>
        <v>1500000</v>
      </c>
      <c r="N266" s="198">
        <f>SUM(M266:M266)</f>
        <v>1500000</v>
      </c>
    </row>
    <row r="267" spans="2:14" ht="15" customHeight="1" x14ac:dyDescent="0.25">
      <c r="B267" s="207" t="s">
        <v>399</v>
      </c>
      <c r="C267" s="208"/>
      <c r="D267" s="208"/>
      <c r="E267" s="208"/>
      <c r="F267" s="209"/>
      <c r="G267" s="207" t="s">
        <v>50</v>
      </c>
      <c r="H267" s="208"/>
      <c r="I267" s="208"/>
      <c r="J267" s="208"/>
      <c r="K267" s="208"/>
      <c r="L267" s="208"/>
      <c r="M267" s="209"/>
      <c r="N267" s="199"/>
    </row>
    <row r="268" spans="2:14" ht="22.5" x14ac:dyDescent="0.25">
      <c r="B268" s="20" t="s">
        <v>51</v>
      </c>
      <c r="C268" s="21" t="s">
        <v>1</v>
      </c>
      <c r="D268" s="76" t="s">
        <v>52</v>
      </c>
      <c r="E268" s="77" t="s">
        <v>53</v>
      </c>
      <c r="F268" s="76" t="s">
        <v>54</v>
      </c>
      <c r="G268" s="78" t="s">
        <v>55</v>
      </c>
      <c r="H268" s="78" t="s">
        <v>56</v>
      </c>
      <c r="I268" s="78" t="s">
        <v>57</v>
      </c>
      <c r="J268" s="78" t="s">
        <v>58</v>
      </c>
      <c r="K268" s="78" t="s">
        <v>59</v>
      </c>
      <c r="L268" s="79" t="s">
        <v>60</v>
      </c>
      <c r="M268" s="79" t="s">
        <v>61</v>
      </c>
      <c r="N268" s="199"/>
    </row>
    <row r="269" spans="2:14" x14ac:dyDescent="0.25">
      <c r="B269" s="40">
        <v>10161707</v>
      </c>
      <c r="C269" s="36" t="s">
        <v>400</v>
      </c>
      <c r="D269" s="30" t="s">
        <v>398</v>
      </c>
      <c r="E269" s="30" t="s">
        <v>401</v>
      </c>
      <c r="F269" s="25" t="s">
        <v>65</v>
      </c>
      <c r="G269" s="37"/>
      <c r="H269" s="37"/>
      <c r="I269" s="37">
        <v>1</v>
      </c>
      <c r="J269" s="37">
        <v>1</v>
      </c>
      <c r="K269" s="37">
        <v>1</v>
      </c>
      <c r="L269" s="190">
        <v>350000</v>
      </c>
      <c r="M269" s="190">
        <f>K269*L269</f>
        <v>350000</v>
      </c>
      <c r="N269" s="198">
        <f>SUM(M269:M269)</f>
        <v>350000</v>
      </c>
    </row>
    <row r="270" spans="2:14" ht="15" customHeight="1" x14ac:dyDescent="0.25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194"/>
      <c r="M270" s="194"/>
    </row>
    <row r="271" spans="2:14" ht="16.5" thickBot="1" x14ac:dyDescent="0.3">
      <c r="L271" s="213" t="s">
        <v>320</v>
      </c>
      <c r="M271" s="213"/>
      <c r="N271" s="206">
        <f>SUM(N17:N270)</f>
        <v>90164999.995000005</v>
      </c>
    </row>
  </sheetData>
  <mergeCells count="78">
    <mergeCell ref="G258:M258"/>
    <mergeCell ref="B23:F23"/>
    <mergeCell ref="G23:M23"/>
    <mergeCell ref="B211:F211"/>
    <mergeCell ref="G211:M211"/>
    <mergeCell ref="B190:F190"/>
    <mergeCell ref="G190:M190"/>
    <mergeCell ref="B176:F176"/>
    <mergeCell ref="G176:M176"/>
    <mergeCell ref="B136:F136"/>
    <mergeCell ref="G136:M136"/>
    <mergeCell ref="B128:F128"/>
    <mergeCell ref="G128:M128"/>
    <mergeCell ref="B143:F143"/>
    <mergeCell ref="B39:F39"/>
    <mergeCell ref="G39:M39"/>
    <mergeCell ref="L271:M271"/>
    <mergeCell ref="B208:F208"/>
    <mergeCell ref="G208:M208"/>
    <mergeCell ref="B200:F200"/>
    <mergeCell ref="G200:M200"/>
    <mergeCell ref="B252:F252"/>
    <mergeCell ref="G252:M252"/>
    <mergeCell ref="B255:F255"/>
    <mergeCell ref="B244:F244"/>
    <mergeCell ref="G244:M244"/>
    <mergeCell ref="B248:F248"/>
    <mergeCell ref="G248:M248"/>
    <mergeCell ref="B264:F264"/>
    <mergeCell ref="G264:M264"/>
    <mergeCell ref="G255:M255"/>
    <mergeCell ref="B258:F258"/>
    <mergeCell ref="G143:M143"/>
    <mergeCell ref="G139:M139"/>
    <mergeCell ref="B162:F162"/>
    <mergeCell ref="G162:M162"/>
    <mergeCell ref="B172:F172"/>
    <mergeCell ref="G172:M172"/>
    <mergeCell ref="B193:F193"/>
    <mergeCell ref="G193:M193"/>
    <mergeCell ref="B158:F158"/>
    <mergeCell ref="G158:M158"/>
    <mergeCell ref="B155:F155"/>
    <mergeCell ref="G155:M155"/>
    <mergeCell ref="B185:F185"/>
    <mergeCell ref="G185:M185"/>
    <mergeCell ref="B3:N3"/>
    <mergeCell ref="B4:N4"/>
    <mergeCell ref="B227:F227"/>
    <mergeCell ref="G227:M227"/>
    <mergeCell ref="B86:F86"/>
    <mergeCell ref="G86:M86"/>
    <mergeCell ref="B223:F223"/>
    <mergeCell ref="G223:M223"/>
    <mergeCell ref="B203:F203"/>
    <mergeCell ref="G203:M203"/>
    <mergeCell ref="B169:F169"/>
    <mergeCell ref="G169:M169"/>
    <mergeCell ref="B148:F148"/>
    <mergeCell ref="G148:M148"/>
    <mergeCell ref="G18:M18"/>
    <mergeCell ref="B139:F139"/>
    <mergeCell ref="B267:F267"/>
    <mergeCell ref="G267:M267"/>
    <mergeCell ref="B2:N2"/>
    <mergeCell ref="B217:F217"/>
    <mergeCell ref="G217:M217"/>
    <mergeCell ref="B152:F152"/>
    <mergeCell ref="G152:M152"/>
    <mergeCell ref="B132:F132"/>
    <mergeCell ref="G132:M132"/>
    <mergeCell ref="B6:F6"/>
    <mergeCell ref="G6:M6"/>
    <mergeCell ref="B124:F124"/>
    <mergeCell ref="G124:M124"/>
    <mergeCell ref="B121:F121"/>
    <mergeCell ref="G121:M121"/>
    <mergeCell ref="B18:F18"/>
  </mergeCells>
  <dataValidations count="1">
    <dataValidation type="whole" operator="greaterThan" allowBlank="1" showInputMessage="1" showErrorMessage="1" sqref="B126:B127 B130:C131 B134:B135 B123 B195:B199 B188:C188 B192:C192 C142 B178:C184 B25:B38 B8:C17 B154 B202:C202">
      <formula1>0</formula1>
    </dataValidation>
  </dataValidations>
  <pageMargins left="0.23622047244094491" right="0.17" top="0.32" bottom="0.74803149606299213" header="0.31496062992125984" footer="0.31496062992125984"/>
  <pageSetup paperSize="5" scale="69" orientation="landscape" horizontalDpi="4294967295" verticalDpi="4294967295" r:id="rId1"/>
  <rowBreaks count="4" manualBreakCount="4">
    <brk id="86" max="13" man="1"/>
    <brk id="127" max="13" man="1"/>
    <brk id="168" max="13" man="1"/>
    <brk id="19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view="pageBreakPreview" topLeftCell="A40" zoomScale="60" zoomScaleNormal="55" workbookViewId="0">
      <selection activeCell="D48" sqref="D48"/>
    </sheetView>
  </sheetViews>
  <sheetFormatPr baseColWidth="10" defaultColWidth="10.7109375" defaultRowHeight="15" x14ac:dyDescent="0.25"/>
  <cols>
    <col min="1" max="1" width="3.28515625" style="2" customWidth="1"/>
    <col min="2" max="2" width="7.28515625" style="2" customWidth="1"/>
    <col min="3" max="3" width="44.5703125" style="1" customWidth="1"/>
    <col min="4" max="4" width="25" style="3" bestFit="1" customWidth="1"/>
    <col min="5" max="5" width="27.7109375" style="2" bestFit="1" customWidth="1"/>
    <col min="6" max="6" width="27.28515625" style="2" bestFit="1" customWidth="1"/>
    <col min="7" max="8" width="25.42578125" style="2" bestFit="1" customWidth="1"/>
    <col min="9" max="9" width="27.42578125" style="2" bestFit="1" customWidth="1"/>
    <col min="10" max="10" width="17.28515625" style="2" customWidth="1"/>
    <col min="11" max="11" width="14.42578125" style="2" bestFit="1" customWidth="1"/>
    <col min="12" max="16384" width="10.7109375" style="2"/>
  </cols>
  <sheetData>
    <row r="2" spans="2:11" ht="31.5" x14ac:dyDescent="0.5">
      <c r="B2" s="216" t="s">
        <v>29</v>
      </c>
      <c r="C2" s="216"/>
      <c r="D2" s="216"/>
      <c r="E2" s="216"/>
      <c r="F2" s="216"/>
      <c r="G2" s="216"/>
      <c r="H2" s="216"/>
      <c r="I2" s="216"/>
    </row>
    <row r="3" spans="2:11" ht="31.5" x14ac:dyDescent="0.5">
      <c r="C3" s="103" t="s">
        <v>403</v>
      </c>
      <c r="D3" s="103"/>
      <c r="E3" s="103"/>
      <c r="F3" s="103"/>
      <c r="G3" s="103"/>
      <c r="H3" s="103"/>
      <c r="I3" s="103"/>
      <c r="J3" s="103"/>
      <c r="K3" s="103"/>
    </row>
    <row r="4" spans="2:11" ht="31.5" x14ac:dyDescent="0.5">
      <c r="B4" s="216"/>
      <c r="C4" s="216"/>
      <c r="D4" s="216"/>
      <c r="E4" s="216"/>
      <c r="F4" s="216"/>
      <c r="G4" s="216"/>
      <c r="H4" s="216"/>
      <c r="I4" s="216"/>
    </row>
    <row r="5" spans="2:11" ht="15" customHeight="1" x14ac:dyDescent="0.25">
      <c r="C5" s="100"/>
    </row>
    <row r="6" spans="2:11" s="4" customFormat="1" ht="52.5" x14ac:dyDescent="0.2">
      <c r="B6" s="8" t="s">
        <v>39</v>
      </c>
      <c r="C6" s="9" t="s">
        <v>3</v>
      </c>
      <c r="D6" s="10" t="s">
        <v>2</v>
      </c>
      <c r="E6" s="10" t="s">
        <v>20</v>
      </c>
      <c r="F6" s="10" t="s">
        <v>21</v>
      </c>
      <c r="G6" s="10" t="s">
        <v>22</v>
      </c>
      <c r="H6" s="10" t="s">
        <v>18</v>
      </c>
      <c r="I6" s="10" t="s">
        <v>19</v>
      </c>
    </row>
    <row r="7" spans="2:11" s="5" customFormat="1" ht="23.25" x14ac:dyDescent="0.35">
      <c r="B7" s="18">
        <v>1</v>
      </c>
      <c r="C7" s="92" t="s">
        <v>5</v>
      </c>
      <c r="D7" s="14">
        <v>600000</v>
      </c>
      <c r="E7" s="15">
        <v>200000</v>
      </c>
      <c r="F7" s="15">
        <v>100000</v>
      </c>
      <c r="G7" s="15">
        <v>200000</v>
      </c>
      <c r="H7" s="15">
        <v>100000</v>
      </c>
      <c r="I7" s="16">
        <f>SUM(E7:H7)</f>
        <v>600000</v>
      </c>
    </row>
    <row r="8" spans="2:11" s="5" customFormat="1" ht="23.25" x14ac:dyDescent="0.35">
      <c r="B8" s="18">
        <f>+B7+1</f>
        <v>2</v>
      </c>
      <c r="C8" s="92" t="s">
        <v>34</v>
      </c>
      <c r="D8" s="14">
        <v>800000</v>
      </c>
      <c r="E8" s="15">
        <v>200000</v>
      </c>
      <c r="F8" s="15">
        <v>200000</v>
      </c>
      <c r="G8" s="15">
        <v>200000</v>
      </c>
      <c r="H8" s="15">
        <v>200000</v>
      </c>
      <c r="I8" s="16">
        <f>SUM(E8:H8)</f>
        <v>800000</v>
      </c>
    </row>
    <row r="9" spans="2:11" s="5" customFormat="1" ht="46.5" x14ac:dyDescent="0.35">
      <c r="B9" s="18">
        <f t="shared" ref="B9:B47" si="0">+B8+1</f>
        <v>3</v>
      </c>
      <c r="C9" s="92" t="s">
        <v>6</v>
      </c>
      <c r="D9" s="14">
        <v>23000000</v>
      </c>
      <c r="F9" s="15">
        <v>20000000</v>
      </c>
      <c r="G9" s="15">
        <v>3000000</v>
      </c>
      <c r="H9" s="15"/>
      <c r="I9" s="16">
        <f>SUM(F9:H9)</f>
        <v>23000000</v>
      </c>
    </row>
    <row r="10" spans="2:11" s="5" customFormat="1" ht="23.25" x14ac:dyDescent="0.35">
      <c r="B10" s="18">
        <f t="shared" si="0"/>
        <v>4</v>
      </c>
      <c r="C10" s="93" t="s">
        <v>7</v>
      </c>
      <c r="D10" s="14">
        <v>60000</v>
      </c>
      <c r="E10" s="15">
        <v>30000</v>
      </c>
      <c r="F10" s="15"/>
      <c r="G10" s="15">
        <v>30000</v>
      </c>
      <c r="H10" s="15"/>
      <c r="I10" s="16">
        <f t="shared" ref="I10:I39" si="1">SUM(E10:H10)</f>
        <v>60000</v>
      </c>
      <c r="K10" s="6"/>
    </row>
    <row r="11" spans="2:11" s="5" customFormat="1" ht="69.75" x14ac:dyDescent="0.35">
      <c r="B11" s="18">
        <f t="shared" si="0"/>
        <v>5</v>
      </c>
      <c r="C11" s="92" t="s">
        <v>27</v>
      </c>
      <c r="D11" s="14">
        <v>4000000</v>
      </c>
      <c r="E11" s="15">
        <v>2000000</v>
      </c>
      <c r="F11" s="15"/>
      <c r="G11" s="15">
        <v>2000000</v>
      </c>
      <c r="H11" s="15"/>
      <c r="I11" s="16">
        <f t="shared" si="1"/>
        <v>4000000</v>
      </c>
      <c r="J11" s="7"/>
    </row>
    <row r="12" spans="2:11" s="5" customFormat="1" ht="46.5" x14ac:dyDescent="0.35">
      <c r="B12" s="18">
        <f t="shared" si="0"/>
        <v>6</v>
      </c>
      <c r="C12" s="93" t="s">
        <v>8</v>
      </c>
      <c r="D12" s="14">
        <v>500000</v>
      </c>
      <c r="E12" s="15">
        <v>300000</v>
      </c>
      <c r="F12" s="15"/>
      <c r="G12" s="15">
        <v>200000</v>
      </c>
      <c r="H12" s="15"/>
      <c r="I12" s="16">
        <f t="shared" si="1"/>
        <v>500000</v>
      </c>
    </row>
    <row r="13" spans="2:11" s="5" customFormat="1" ht="46.5" x14ac:dyDescent="0.35">
      <c r="B13" s="18">
        <f t="shared" si="0"/>
        <v>7</v>
      </c>
      <c r="C13" s="93" t="s">
        <v>9</v>
      </c>
      <c r="D13" s="14">
        <v>40000</v>
      </c>
      <c r="E13" s="15">
        <v>20000</v>
      </c>
      <c r="F13" s="15"/>
      <c r="G13" s="15">
        <v>20000</v>
      </c>
      <c r="H13" s="15"/>
      <c r="I13" s="16">
        <f t="shared" si="1"/>
        <v>40000</v>
      </c>
    </row>
    <row r="14" spans="2:11" s="5" customFormat="1" ht="23.25" x14ac:dyDescent="0.35">
      <c r="B14" s="18">
        <f t="shared" si="0"/>
        <v>8</v>
      </c>
      <c r="C14" s="94" t="s">
        <v>26</v>
      </c>
      <c r="D14" s="14">
        <v>100000</v>
      </c>
      <c r="E14" s="15">
        <v>50000</v>
      </c>
      <c r="F14" s="15"/>
      <c r="G14" s="15">
        <v>50000</v>
      </c>
      <c r="H14" s="15"/>
      <c r="I14" s="16">
        <f t="shared" si="1"/>
        <v>100000</v>
      </c>
    </row>
    <row r="15" spans="2:11" s="5" customFormat="1" ht="23.25" x14ac:dyDescent="0.35">
      <c r="B15" s="18">
        <f t="shared" si="0"/>
        <v>9</v>
      </c>
      <c r="C15" s="93" t="s">
        <v>10</v>
      </c>
      <c r="D15" s="14">
        <v>600000</v>
      </c>
      <c r="E15" s="15">
        <v>300000</v>
      </c>
      <c r="F15" s="15"/>
      <c r="G15" s="15">
        <v>300000</v>
      </c>
      <c r="H15" s="15"/>
      <c r="I15" s="16">
        <f t="shared" si="1"/>
        <v>600000</v>
      </c>
      <c r="J15" s="7"/>
    </row>
    <row r="16" spans="2:11" s="5" customFormat="1" ht="46.5" x14ac:dyDescent="0.35">
      <c r="B16" s="18">
        <f t="shared" si="0"/>
        <v>10</v>
      </c>
      <c r="C16" s="95" t="s">
        <v>25</v>
      </c>
      <c r="D16" s="14">
        <v>1200000</v>
      </c>
      <c r="E16" s="15">
        <v>700000</v>
      </c>
      <c r="F16" s="15"/>
      <c r="G16" s="15">
        <v>500000</v>
      </c>
      <c r="H16" s="15"/>
      <c r="I16" s="16">
        <f t="shared" si="1"/>
        <v>1200000</v>
      </c>
      <c r="J16" s="7"/>
    </row>
    <row r="17" spans="2:9" s="5" customFormat="1" ht="23.25" x14ac:dyDescent="0.35">
      <c r="B17" s="18">
        <f t="shared" si="0"/>
        <v>11</v>
      </c>
      <c r="C17" s="92" t="s">
        <v>11</v>
      </c>
      <c r="D17" s="14">
        <v>50000</v>
      </c>
      <c r="E17" s="15"/>
      <c r="F17" s="15">
        <v>50000</v>
      </c>
      <c r="G17" s="15"/>
      <c r="H17" s="15"/>
      <c r="I17" s="16">
        <f t="shared" si="1"/>
        <v>50000</v>
      </c>
    </row>
    <row r="18" spans="2:9" s="5" customFormat="1" ht="23.25" x14ac:dyDescent="0.35">
      <c r="B18" s="18">
        <f t="shared" si="0"/>
        <v>12</v>
      </c>
      <c r="C18" s="95" t="s">
        <v>24</v>
      </c>
      <c r="D18" s="96">
        <v>4500000</v>
      </c>
      <c r="E18" s="15">
        <v>1000000</v>
      </c>
      <c r="F18" s="15">
        <v>1000000</v>
      </c>
      <c r="G18" s="15">
        <v>1500000</v>
      </c>
      <c r="H18" s="15">
        <v>1000000</v>
      </c>
      <c r="I18" s="16">
        <f t="shared" si="1"/>
        <v>4500000</v>
      </c>
    </row>
    <row r="19" spans="2:9" s="5" customFormat="1" ht="46.5" x14ac:dyDescent="0.35">
      <c r="B19" s="18">
        <f t="shared" si="0"/>
        <v>13</v>
      </c>
      <c r="C19" s="92" t="s">
        <v>23</v>
      </c>
      <c r="D19" s="97">
        <v>350000</v>
      </c>
      <c r="E19" s="15">
        <v>350000</v>
      </c>
      <c r="F19" s="15"/>
      <c r="G19" s="15"/>
      <c r="H19" s="15"/>
      <c r="I19" s="16">
        <f t="shared" si="1"/>
        <v>350000</v>
      </c>
    </row>
    <row r="20" spans="2:9" s="5" customFormat="1" ht="46.5" x14ac:dyDescent="0.35">
      <c r="B20" s="18">
        <f t="shared" si="0"/>
        <v>14</v>
      </c>
      <c r="C20" s="93" t="s">
        <v>36</v>
      </c>
      <c r="D20" s="14">
        <v>200000</v>
      </c>
      <c r="E20" s="15">
        <v>100000</v>
      </c>
      <c r="F20" s="15"/>
      <c r="G20" s="15">
        <v>100000</v>
      </c>
      <c r="H20" s="15"/>
      <c r="I20" s="16">
        <f t="shared" si="1"/>
        <v>200000</v>
      </c>
    </row>
    <row r="21" spans="2:9" s="5" customFormat="1" ht="23.25" x14ac:dyDescent="0.35">
      <c r="B21" s="18">
        <f t="shared" si="0"/>
        <v>15</v>
      </c>
      <c r="C21" s="93" t="s">
        <v>35</v>
      </c>
      <c r="D21" s="14">
        <v>1000000</v>
      </c>
      <c r="E21" s="15">
        <v>700000</v>
      </c>
      <c r="F21" s="15"/>
      <c r="G21" s="15">
        <v>300000</v>
      </c>
      <c r="H21" s="15"/>
      <c r="I21" s="16">
        <f t="shared" si="1"/>
        <v>1000000</v>
      </c>
    </row>
    <row r="22" spans="2:9" s="5" customFormat="1" ht="23.25" x14ac:dyDescent="0.35">
      <c r="B22" s="18">
        <f t="shared" si="0"/>
        <v>16</v>
      </c>
      <c r="C22" s="92" t="s">
        <v>12</v>
      </c>
      <c r="D22" s="97">
        <v>6000000</v>
      </c>
      <c r="E22" s="15">
        <v>2000000</v>
      </c>
      <c r="F22" s="15"/>
      <c r="G22" s="15">
        <v>3000000</v>
      </c>
      <c r="H22" s="15">
        <v>1000000</v>
      </c>
      <c r="I22" s="16">
        <f>SUM(E22:H22)</f>
        <v>6000000</v>
      </c>
    </row>
    <row r="23" spans="2:9" s="5" customFormat="1" ht="46.5" x14ac:dyDescent="0.35">
      <c r="B23" s="18">
        <f t="shared" si="0"/>
        <v>17</v>
      </c>
      <c r="C23" s="93" t="s">
        <v>31</v>
      </c>
      <c r="D23" s="14">
        <v>600000</v>
      </c>
      <c r="E23" s="98"/>
      <c r="F23" s="15">
        <v>600000</v>
      </c>
      <c r="G23" s="15"/>
      <c r="H23" s="15"/>
      <c r="I23" s="16">
        <f t="shared" si="1"/>
        <v>600000</v>
      </c>
    </row>
    <row r="24" spans="2:9" s="5" customFormat="1" ht="23.25" x14ac:dyDescent="0.35">
      <c r="B24" s="18">
        <f t="shared" si="0"/>
        <v>18</v>
      </c>
      <c r="C24" s="92" t="s">
        <v>0</v>
      </c>
      <c r="D24" s="14">
        <v>500000</v>
      </c>
      <c r="E24" s="15"/>
      <c r="F24" s="15">
        <v>500000</v>
      </c>
      <c r="G24" s="15"/>
      <c r="H24" s="15"/>
      <c r="I24" s="16">
        <f t="shared" si="1"/>
        <v>500000</v>
      </c>
    </row>
    <row r="25" spans="2:9" s="5" customFormat="1" ht="93" x14ac:dyDescent="0.35">
      <c r="B25" s="18">
        <f t="shared" si="0"/>
        <v>19</v>
      </c>
      <c r="C25" s="99" t="s">
        <v>28</v>
      </c>
      <c r="D25" s="14">
        <v>100000</v>
      </c>
      <c r="E25" s="15"/>
      <c r="F25" s="15">
        <v>70000</v>
      </c>
      <c r="G25" s="15"/>
      <c r="H25" s="15">
        <v>30000</v>
      </c>
      <c r="I25" s="16">
        <f t="shared" si="1"/>
        <v>100000</v>
      </c>
    </row>
    <row r="26" spans="2:9" s="5" customFormat="1" ht="116.25" x14ac:dyDescent="0.35">
      <c r="B26" s="18">
        <f t="shared" si="0"/>
        <v>20</v>
      </c>
      <c r="C26" s="93" t="s">
        <v>45</v>
      </c>
      <c r="D26" s="14">
        <v>1800000</v>
      </c>
      <c r="E26" s="15"/>
      <c r="F26" s="15">
        <v>1800000</v>
      </c>
      <c r="G26" s="15"/>
      <c r="H26" s="15"/>
      <c r="I26" s="16">
        <f t="shared" si="1"/>
        <v>1800000</v>
      </c>
    </row>
    <row r="27" spans="2:9" s="5" customFormat="1" ht="69.75" x14ac:dyDescent="0.35">
      <c r="B27" s="18">
        <f t="shared" si="0"/>
        <v>21</v>
      </c>
      <c r="C27" s="93" t="s">
        <v>47</v>
      </c>
      <c r="D27" s="14">
        <v>5000000</v>
      </c>
      <c r="E27" s="15"/>
      <c r="F27" s="15">
        <v>4850000</v>
      </c>
      <c r="G27" s="15">
        <v>150000</v>
      </c>
      <c r="H27" s="15"/>
      <c r="I27" s="16">
        <f>SUM(E27:H27)</f>
        <v>5000000</v>
      </c>
    </row>
    <row r="28" spans="2:9" s="5" customFormat="1" ht="69.75" x14ac:dyDescent="0.35">
      <c r="B28" s="18">
        <f t="shared" si="0"/>
        <v>22</v>
      </c>
      <c r="C28" s="95" t="s">
        <v>30</v>
      </c>
      <c r="D28" s="14">
        <v>2200000</v>
      </c>
      <c r="E28" s="15"/>
      <c r="F28" s="15">
        <v>2200000</v>
      </c>
      <c r="G28" s="15"/>
      <c r="H28" s="15"/>
      <c r="I28" s="16">
        <f>SUM(E28:H28)</f>
        <v>2200000</v>
      </c>
    </row>
    <row r="29" spans="2:9" s="5" customFormat="1" ht="46.5" x14ac:dyDescent="0.35">
      <c r="B29" s="18">
        <f t="shared" si="0"/>
        <v>23</v>
      </c>
      <c r="C29" s="93" t="s">
        <v>13</v>
      </c>
      <c r="D29" s="14">
        <v>1000000</v>
      </c>
      <c r="E29" s="15">
        <v>500000</v>
      </c>
      <c r="F29" s="15"/>
      <c r="G29" s="15">
        <v>500000</v>
      </c>
      <c r="H29" s="15"/>
      <c r="I29" s="16">
        <f>SUM(E29:H29)</f>
        <v>1000000</v>
      </c>
    </row>
    <row r="30" spans="2:9" s="5" customFormat="1" ht="69.75" x14ac:dyDescent="0.35">
      <c r="B30" s="18">
        <f t="shared" si="0"/>
        <v>24</v>
      </c>
      <c r="C30" s="93" t="s">
        <v>43</v>
      </c>
      <c r="D30" s="14">
        <v>700000</v>
      </c>
      <c r="E30" s="15">
        <v>350000</v>
      </c>
      <c r="F30" s="15"/>
      <c r="G30" s="15">
        <v>350000</v>
      </c>
      <c r="H30" s="15"/>
      <c r="I30" s="16">
        <f>SUM(E30:H30)</f>
        <v>700000</v>
      </c>
    </row>
    <row r="31" spans="2:9" s="5" customFormat="1" ht="23.25" x14ac:dyDescent="0.35">
      <c r="B31" s="18">
        <f t="shared" si="0"/>
        <v>25</v>
      </c>
      <c r="C31" s="93" t="s">
        <v>14</v>
      </c>
      <c r="D31" s="14">
        <v>100000</v>
      </c>
      <c r="E31" s="15">
        <v>50000</v>
      </c>
      <c r="F31" s="15"/>
      <c r="G31" s="15">
        <v>50000</v>
      </c>
      <c r="H31" s="15"/>
      <c r="I31" s="16">
        <f t="shared" si="1"/>
        <v>100000</v>
      </c>
    </row>
    <row r="32" spans="2:9" s="5" customFormat="1" ht="23.25" x14ac:dyDescent="0.35">
      <c r="B32" s="18">
        <f t="shared" si="0"/>
        <v>26</v>
      </c>
      <c r="C32" s="93" t="s">
        <v>15</v>
      </c>
      <c r="D32" s="14">
        <v>50000</v>
      </c>
      <c r="E32" s="15"/>
      <c r="F32" s="15">
        <v>50000</v>
      </c>
      <c r="G32" s="15"/>
      <c r="H32" s="15"/>
      <c r="I32" s="16">
        <f t="shared" si="1"/>
        <v>50000</v>
      </c>
    </row>
    <row r="33" spans="2:9" s="5" customFormat="1" ht="23.25" x14ac:dyDescent="0.35">
      <c r="B33" s="18">
        <f t="shared" si="0"/>
        <v>27</v>
      </c>
      <c r="C33" s="93" t="s">
        <v>16</v>
      </c>
      <c r="D33" s="14">
        <v>50000</v>
      </c>
      <c r="E33" s="15">
        <v>25000</v>
      </c>
      <c r="F33" s="15"/>
      <c r="G33" s="15">
        <v>25000</v>
      </c>
      <c r="H33" s="15"/>
      <c r="I33" s="16">
        <f t="shared" si="1"/>
        <v>50000</v>
      </c>
    </row>
    <row r="34" spans="2:9" s="5" customFormat="1" ht="23.25" x14ac:dyDescent="0.35">
      <c r="B34" s="18">
        <f t="shared" si="0"/>
        <v>28</v>
      </c>
      <c r="C34" s="93" t="s">
        <v>37</v>
      </c>
      <c r="D34" s="14">
        <v>600000</v>
      </c>
      <c r="E34" s="15"/>
      <c r="F34" s="15">
        <v>600000</v>
      </c>
      <c r="G34" s="15"/>
      <c r="H34" s="15"/>
      <c r="I34" s="16">
        <f t="shared" si="1"/>
        <v>600000</v>
      </c>
    </row>
    <row r="35" spans="2:9" s="5" customFormat="1" ht="46.5" x14ac:dyDescent="0.35">
      <c r="B35" s="18">
        <f t="shared" si="0"/>
        <v>29</v>
      </c>
      <c r="C35" s="93" t="s">
        <v>17</v>
      </c>
      <c r="D35" s="14">
        <v>2500000</v>
      </c>
      <c r="E35" s="15">
        <v>1000000</v>
      </c>
      <c r="F35" s="15">
        <v>500000</v>
      </c>
      <c r="G35" s="15">
        <v>500000</v>
      </c>
      <c r="H35" s="15">
        <v>500000</v>
      </c>
      <c r="I35" s="16">
        <f t="shared" si="1"/>
        <v>2500000</v>
      </c>
    </row>
    <row r="36" spans="2:9" s="5" customFormat="1" ht="46.5" x14ac:dyDescent="0.35">
      <c r="B36" s="18">
        <f t="shared" si="0"/>
        <v>30</v>
      </c>
      <c r="C36" s="93" t="s">
        <v>32</v>
      </c>
      <c r="D36" s="14">
        <v>200000</v>
      </c>
      <c r="E36" s="15"/>
      <c r="F36" s="15">
        <v>200000</v>
      </c>
      <c r="G36" s="15"/>
      <c r="H36" s="15"/>
      <c r="I36" s="16">
        <f t="shared" si="1"/>
        <v>200000</v>
      </c>
    </row>
    <row r="37" spans="2:9" s="5" customFormat="1" ht="46.5" x14ac:dyDescent="0.35">
      <c r="B37" s="18">
        <f t="shared" si="0"/>
        <v>31</v>
      </c>
      <c r="C37" s="93" t="s">
        <v>42</v>
      </c>
      <c r="D37" s="14">
        <v>800000</v>
      </c>
      <c r="E37" s="15">
        <v>300000</v>
      </c>
      <c r="F37" s="15"/>
      <c r="G37" s="15">
        <v>500000</v>
      </c>
      <c r="H37" s="15"/>
      <c r="I37" s="16">
        <f t="shared" si="1"/>
        <v>800000</v>
      </c>
    </row>
    <row r="38" spans="2:9" s="19" customFormat="1" ht="46.5" x14ac:dyDescent="0.35">
      <c r="B38" s="18">
        <f t="shared" si="0"/>
        <v>32</v>
      </c>
      <c r="C38" s="93" t="s">
        <v>33</v>
      </c>
      <c r="D38" s="14">
        <v>4000000</v>
      </c>
      <c r="E38" s="15"/>
      <c r="F38" s="15">
        <v>4000000</v>
      </c>
      <c r="G38" s="15"/>
      <c r="H38" s="15"/>
      <c r="I38" s="16">
        <f t="shared" si="1"/>
        <v>4000000</v>
      </c>
    </row>
    <row r="39" spans="2:9" s="5" customFormat="1" ht="46.5" x14ac:dyDescent="0.35">
      <c r="B39" s="18">
        <f t="shared" si="0"/>
        <v>33</v>
      </c>
      <c r="C39" s="17" t="s">
        <v>395</v>
      </c>
      <c r="D39" s="14">
        <v>3500000</v>
      </c>
      <c r="E39" s="15">
        <v>2500000</v>
      </c>
      <c r="F39" s="15">
        <v>500000</v>
      </c>
      <c r="G39" s="15">
        <v>300000</v>
      </c>
      <c r="H39" s="15">
        <v>200000</v>
      </c>
      <c r="I39" s="16">
        <f t="shared" si="1"/>
        <v>3500000</v>
      </c>
    </row>
    <row r="40" spans="2:9" s="19" customFormat="1" ht="93" x14ac:dyDescent="0.35">
      <c r="B40" s="18">
        <f t="shared" si="0"/>
        <v>34</v>
      </c>
      <c r="C40" s="17" t="s">
        <v>38</v>
      </c>
      <c r="D40" s="14">
        <v>300000</v>
      </c>
      <c r="E40" s="15">
        <v>100000</v>
      </c>
      <c r="F40" s="15"/>
      <c r="G40" s="15">
        <v>200000</v>
      </c>
      <c r="H40" s="15"/>
      <c r="I40" s="16">
        <f>SUM(E40:H40)</f>
        <v>300000</v>
      </c>
    </row>
    <row r="41" spans="2:9" s="19" customFormat="1" ht="93" x14ac:dyDescent="0.35">
      <c r="B41" s="18">
        <f t="shared" si="0"/>
        <v>35</v>
      </c>
      <c r="C41" s="17" t="s">
        <v>44</v>
      </c>
      <c r="D41" s="14">
        <v>900000</v>
      </c>
      <c r="E41" s="15">
        <v>200000</v>
      </c>
      <c r="F41" s="15"/>
      <c r="G41" s="15">
        <v>700000</v>
      </c>
      <c r="H41" s="15"/>
      <c r="I41" s="16">
        <f>SUM(E41:H41)</f>
        <v>900000</v>
      </c>
    </row>
    <row r="42" spans="2:9" s="19" customFormat="1" ht="23.25" x14ac:dyDescent="0.35">
      <c r="B42" s="18">
        <f t="shared" si="0"/>
        <v>36</v>
      </c>
      <c r="C42" s="17" t="s">
        <v>365</v>
      </c>
      <c r="D42" s="14">
        <v>1300000</v>
      </c>
      <c r="E42" s="15"/>
      <c r="F42" s="15"/>
      <c r="G42" s="15"/>
      <c r="H42" s="15">
        <v>1300000</v>
      </c>
      <c r="I42" s="16">
        <f t="shared" ref="I42:I47" si="2">SUM(E42:H42)</f>
        <v>1300000</v>
      </c>
    </row>
    <row r="43" spans="2:9" s="19" customFormat="1" ht="46.5" x14ac:dyDescent="0.35">
      <c r="B43" s="18">
        <f t="shared" si="0"/>
        <v>37</v>
      </c>
      <c r="C43" s="17" t="s">
        <v>46</v>
      </c>
      <c r="D43" s="14">
        <v>20000000</v>
      </c>
      <c r="E43" s="15">
        <v>20000000</v>
      </c>
      <c r="F43" s="15"/>
      <c r="G43" s="15"/>
      <c r="H43" s="15"/>
      <c r="I43" s="16">
        <f t="shared" si="2"/>
        <v>20000000</v>
      </c>
    </row>
    <row r="44" spans="2:9" s="19" customFormat="1" ht="46.5" x14ac:dyDescent="0.35">
      <c r="B44" s="18">
        <f t="shared" si="0"/>
        <v>38</v>
      </c>
      <c r="C44" s="17" t="s">
        <v>379</v>
      </c>
      <c r="D44" s="14">
        <v>65000</v>
      </c>
      <c r="E44" s="15"/>
      <c r="F44" s="15"/>
      <c r="G44" s="15"/>
      <c r="H44" s="15">
        <v>65000</v>
      </c>
      <c r="I44" s="16">
        <f t="shared" si="2"/>
        <v>65000</v>
      </c>
    </row>
    <row r="45" spans="2:9" s="19" customFormat="1" ht="69.75" x14ac:dyDescent="0.35">
      <c r="B45" s="18">
        <f t="shared" si="0"/>
        <v>39</v>
      </c>
      <c r="C45" s="17" t="s">
        <v>382</v>
      </c>
      <c r="D45" s="14">
        <v>350000</v>
      </c>
      <c r="E45" s="15"/>
      <c r="F45" s="15"/>
      <c r="G45" s="15">
        <v>350000</v>
      </c>
      <c r="H45" s="15"/>
      <c r="I45" s="16">
        <f t="shared" si="2"/>
        <v>350000</v>
      </c>
    </row>
    <row r="46" spans="2:9" s="19" customFormat="1" ht="46.5" x14ac:dyDescent="0.35">
      <c r="B46" s="18">
        <f t="shared" si="0"/>
        <v>40</v>
      </c>
      <c r="C46" s="17" t="s">
        <v>391</v>
      </c>
      <c r="D46" s="14">
        <v>200000</v>
      </c>
      <c r="E46" s="15"/>
      <c r="F46" s="15"/>
      <c r="G46" s="15">
        <v>200000</v>
      </c>
      <c r="H46" s="15"/>
      <c r="I46" s="16">
        <f t="shared" si="2"/>
        <v>200000</v>
      </c>
    </row>
    <row r="47" spans="2:9" s="19" customFormat="1" ht="24" thickBot="1" x14ac:dyDescent="0.4">
      <c r="B47" s="18">
        <f t="shared" si="0"/>
        <v>41</v>
      </c>
      <c r="C47" s="17" t="s">
        <v>398</v>
      </c>
      <c r="D47" s="14">
        <v>350000</v>
      </c>
      <c r="E47" s="15"/>
      <c r="F47" s="15"/>
      <c r="G47" s="15">
        <v>350000</v>
      </c>
      <c r="H47" s="15"/>
      <c r="I47" s="16">
        <f t="shared" si="2"/>
        <v>350000</v>
      </c>
    </row>
    <row r="48" spans="2:9" s="11" customFormat="1" ht="27" thickBot="1" x14ac:dyDescent="0.45">
      <c r="C48" s="12" t="s">
        <v>4</v>
      </c>
      <c r="D48" s="13">
        <f t="shared" ref="D48:I48" si="3">SUM(D7:D47)</f>
        <v>90165000</v>
      </c>
      <c r="E48" s="13">
        <f t="shared" si="3"/>
        <v>32975000</v>
      </c>
      <c r="F48" s="13">
        <f t="shared" si="3"/>
        <v>37220000</v>
      </c>
      <c r="G48" s="13">
        <f t="shared" si="3"/>
        <v>15575000</v>
      </c>
      <c r="H48" s="13">
        <f t="shared" si="3"/>
        <v>4395000</v>
      </c>
      <c r="I48" s="13">
        <f t="shared" si="3"/>
        <v>90165000</v>
      </c>
    </row>
    <row r="49" spans="3:6" x14ac:dyDescent="0.25">
      <c r="E49" s="2" t="s">
        <v>402</v>
      </c>
    </row>
    <row r="53" spans="3:6" ht="28.5" x14ac:dyDescent="0.45">
      <c r="C53" s="101"/>
    </row>
    <row r="54" spans="3:6" ht="28.5" x14ac:dyDescent="0.45">
      <c r="C54" s="101"/>
    </row>
    <row r="55" spans="3:6" ht="28.5" x14ac:dyDescent="0.45">
      <c r="C55" s="101"/>
    </row>
    <row r="57" spans="3:6" ht="15.75" thickBot="1" x14ac:dyDescent="0.3">
      <c r="D57" s="217"/>
      <c r="E57" s="217"/>
      <c r="F57" s="217"/>
    </row>
    <row r="58" spans="3:6" ht="31.5" x14ac:dyDescent="0.5">
      <c r="D58" s="214" t="s">
        <v>40</v>
      </c>
      <c r="E58" s="214"/>
      <c r="F58" s="214"/>
    </row>
    <row r="59" spans="3:6" ht="23.25" x14ac:dyDescent="0.35">
      <c r="D59" s="215" t="s">
        <v>41</v>
      </c>
      <c r="E59" s="215"/>
      <c r="F59" s="215"/>
    </row>
  </sheetData>
  <mergeCells count="5">
    <mergeCell ref="D58:F58"/>
    <mergeCell ref="D59:F59"/>
    <mergeCell ref="B2:I2"/>
    <mergeCell ref="B4:I4"/>
    <mergeCell ref="D57:F57"/>
  </mergeCells>
  <pageMargins left="0.7" right="0.7" top="0.75" bottom="0.75" header="0.3" footer="0.3"/>
  <pageSetup scale="2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311"/>
  <sheetViews>
    <sheetView view="pageBreakPreview" topLeftCell="G1" zoomScale="80" zoomScaleNormal="100" zoomScaleSheetLayoutView="80" workbookViewId="0">
      <selection activeCell="B6" sqref="B6:R18"/>
    </sheetView>
  </sheetViews>
  <sheetFormatPr baseColWidth="10" defaultColWidth="10.7109375" defaultRowHeight="15" x14ac:dyDescent="0.25"/>
  <cols>
    <col min="1" max="1" width="2" style="74" customWidth="1"/>
    <col min="2" max="2" width="11.28515625" style="71" customWidth="1"/>
    <col min="3" max="3" width="20.42578125" style="72" customWidth="1"/>
    <col min="4" max="4" width="33.7109375" style="1" customWidth="1"/>
    <col min="5" max="5" width="29.7109375" style="73" customWidth="1"/>
    <col min="6" max="6" width="11.7109375" style="57" customWidth="1"/>
    <col min="7" max="7" width="13.42578125" style="57" customWidth="1"/>
    <col min="8" max="8" width="21.140625" style="57" customWidth="1"/>
    <col min="9" max="9" width="10.140625" style="57" customWidth="1"/>
    <col min="10" max="10" width="18.85546875" style="57" customWidth="1"/>
    <col min="11" max="11" width="10.85546875" style="57" customWidth="1"/>
    <col min="12" max="12" width="22.140625" style="57" customWidth="1"/>
    <col min="13" max="13" width="10" style="57" customWidth="1"/>
    <col min="14" max="14" width="22.5703125" style="57" customWidth="1"/>
    <col min="15" max="15" width="10.85546875" style="57" customWidth="1"/>
    <col min="16" max="16" width="18.5703125" style="90" customWidth="1"/>
    <col min="17" max="17" width="23.7109375" style="90" customWidth="1"/>
    <col min="18" max="18" width="25.140625" style="74" customWidth="1"/>
    <col min="19" max="19" width="18.28515625" style="74" bestFit="1" customWidth="1"/>
    <col min="20" max="16384" width="10.7109375" style="74"/>
  </cols>
  <sheetData>
    <row r="2" spans="2:18" ht="26.25" x14ac:dyDescent="0.4">
      <c r="B2" s="210" t="s">
        <v>359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2:18" ht="15" customHeight="1" x14ac:dyDescent="0.25">
      <c r="B3" s="212" t="s">
        <v>48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</row>
    <row r="4" spans="2:18" ht="21" x14ac:dyDescent="0.25">
      <c r="B4" s="212" t="s">
        <v>321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2:18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2:18" ht="15" customHeight="1" x14ac:dyDescent="0.25">
      <c r="B6" s="211" t="s">
        <v>239</v>
      </c>
      <c r="C6" s="211"/>
      <c r="D6" s="211"/>
      <c r="E6" s="211"/>
      <c r="F6" s="211"/>
      <c r="G6" s="211" t="s">
        <v>50</v>
      </c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62"/>
    </row>
    <row r="7" spans="2:18" ht="22.5" x14ac:dyDescent="0.25">
      <c r="B7" s="20" t="s">
        <v>51</v>
      </c>
      <c r="C7" s="21" t="s">
        <v>1</v>
      </c>
      <c r="D7" s="76" t="s">
        <v>52</v>
      </c>
      <c r="E7" s="77" t="s">
        <v>53</v>
      </c>
      <c r="F7" s="76" t="s">
        <v>54</v>
      </c>
      <c r="G7" s="78" t="s">
        <v>55</v>
      </c>
      <c r="H7" s="78"/>
      <c r="I7" s="78" t="s">
        <v>56</v>
      </c>
      <c r="J7" s="78"/>
      <c r="K7" s="78" t="s">
        <v>57</v>
      </c>
      <c r="L7" s="78"/>
      <c r="M7" s="78" t="s">
        <v>58</v>
      </c>
      <c r="N7" s="78"/>
      <c r="O7" s="78" t="s">
        <v>59</v>
      </c>
      <c r="P7" s="79" t="s">
        <v>60</v>
      </c>
      <c r="Q7" s="79" t="s">
        <v>61</v>
      </c>
      <c r="R7" s="78" t="s">
        <v>62</v>
      </c>
    </row>
    <row r="8" spans="2:18" x14ac:dyDescent="0.25">
      <c r="B8" s="53">
        <v>52141501</v>
      </c>
      <c r="C8" s="36" t="s">
        <v>240</v>
      </c>
      <c r="D8" s="61" t="s">
        <v>241</v>
      </c>
      <c r="E8" s="30" t="s">
        <v>322</v>
      </c>
      <c r="F8" s="25" t="s">
        <v>65</v>
      </c>
      <c r="G8" s="37">
        <v>2</v>
      </c>
      <c r="H8" s="104">
        <f t="shared" ref="H8:H17" si="0">G8*P8</f>
        <v>44000</v>
      </c>
      <c r="I8" s="67"/>
      <c r="J8" s="114">
        <f>I8*P8</f>
        <v>0</v>
      </c>
      <c r="K8" s="26">
        <v>1</v>
      </c>
      <c r="L8" s="114">
        <f t="shared" ref="L8:L17" si="1">K8*P8</f>
        <v>22000</v>
      </c>
      <c r="M8" s="37"/>
      <c r="N8" s="104">
        <f>M8*P8</f>
        <v>0</v>
      </c>
      <c r="O8" s="37">
        <f>SUM(G8+I8+K8+M8)</f>
        <v>3</v>
      </c>
      <c r="P8" s="27">
        <v>22000</v>
      </c>
      <c r="Q8" s="41">
        <f>+O8*P8</f>
        <v>66000</v>
      </c>
      <c r="R8" s="62"/>
    </row>
    <row r="9" spans="2:18" ht="28.5" customHeight="1" x14ac:dyDescent="0.25">
      <c r="B9" s="53">
        <v>48101714</v>
      </c>
      <c r="C9" s="36" t="s">
        <v>240</v>
      </c>
      <c r="D9" s="61" t="s">
        <v>242</v>
      </c>
      <c r="E9" s="30" t="s">
        <v>243</v>
      </c>
      <c r="F9" s="25" t="s">
        <v>65</v>
      </c>
      <c r="G9" s="37">
        <v>2</v>
      </c>
      <c r="H9" s="104">
        <f t="shared" si="0"/>
        <v>36000</v>
      </c>
      <c r="I9" s="67"/>
      <c r="J9" s="114">
        <f t="shared" ref="J9:J17" si="2">I9*P9</f>
        <v>0</v>
      </c>
      <c r="K9" s="26">
        <v>2</v>
      </c>
      <c r="L9" s="114">
        <f t="shared" si="1"/>
        <v>36000</v>
      </c>
      <c r="M9" s="138"/>
      <c r="N9" s="104">
        <f t="shared" ref="N9:N17" si="3">M9*P9</f>
        <v>0</v>
      </c>
      <c r="O9" s="37">
        <f t="shared" ref="O9:O17" si="4">SUM(G9+I9+K9+M9)</f>
        <v>4</v>
      </c>
      <c r="P9" s="27">
        <v>18000</v>
      </c>
      <c r="Q9" s="41">
        <f>+O9*P9</f>
        <v>72000</v>
      </c>
    </row>
    <row r="10" spans="2:18" ht="24.75" customHeight="1" x14ac:dyDescent="0.25">
      <c r="B10" s="53">
        <v>52141802</v>
      </c>
      <c r="C10" s="36" t="s">
        <v>240</v>
      </c>
      <c r="D10" s="61" t="s">
        <v>323</v>
      </c>
      <c r="E10" s="30" t="s">
        <v>324</v>
      </c>
      <c r="F10" s="25" t="s">
        <v>65</v>
      </c>
      <c r="G10" s="37">
        <v>1</v>
      </c>
      <c r="H10" s="104">
        <f t="shared" si="0"/>
        <v>3000</v>
      </c>
      <c r="I10" s="67">
        <v>2</v>
      </c>
      <c r="J10" s="114">
        <f t="shared" si="2"/>
        <v>6000</v>
      </c>
      <c r="K10" s="26">
        <v>2</v>
      </c>
      <c r="L10" s="114">
        <f t="shared" si="1"/>
        <v>6000</v>
      </c>
      <c r="M10" s="138">
        <v>1</v>
      </c>
      <c r="N10" s="104">
        <f t="shared" si="3"/>
        <v>3000</v>
      </c>
      <c r="O10" s="37">
        <f t="shared" si="4"/>
        <v>6</v>
      </c>
      <c r="P10" s="27">
        <v>3000</v>
      </c>
      <c r="Q10" s="41">
        <f t="shared" ref="Q10:Q17" si="5">+O10*P10</f>
        <v>18000</v>
      </c>
    </row>
    <row r="11" spans="2:18" x14ac:dyDescent="0.25">
      <c r="B11" s="53">
        <v>52141526</v>
      </c>
      <c r="C11" s="36" t="s">
        <v>240</v>
      </c>
      <c r="D11" s="61" t="s">
        <v>325</v>
      </c>
      <c r="E11" s="30" t="s">
        <v>329</v>
      </c>
      <c r="F11" s="25" t="s">
        <v>65</v>
      </c>
      <c r="G11" s="37">
        <v>2</v>
      </c>
      <c r="H11" s="104">
        <f t="shared" si="0"/>
        <v>8000</v>
      </c>
      <c r="I11" s="67">
        <v>1</v>
      </c>
      <c r="J11" s="114">
        <f t="shared" si="2"/>
        <v>4000</v>
      </c>
      <c r="K11" s="26">
        <v>2</v>
      </c>
      <c r="L11" s="114">
        <f t="shared" si="1"/>
        <v>8000</v>
      </c>
      <c r="M11" s="138">
        <v>2</v>
      </c>
      <c r="N11" s="104">
        <f t="shared" si="3"/>
        <v>8000</v>
      </c>
      <c r="O11" s="37">
        <f t="shared" si="4"/>
        <v>7</v>
      </c>
      <c r="P11" s="27">
        <v>4000</v>
      </c>
      <c r="Q11" s="41">
        <f t="shared" si="5"/>
        <v>28000</v>
      </c>
    </row>
    <row r="12" spans="2:18" x14ac:dyDescent="0.25">
      <c r="B12" s="53">
        <v>52141526</v>
      </c>
      <c r="C12" s="36" t="s">
        <v>240</v>
      </c>
      <c r="D12" s="61" t="s">
        <v>328</v>
      </c>
      <c r="E12" s="30" t="s">
        <v>330</v>
      </c>
      <c r="F12" s="25" t="s">
        <v>65</v>
      </c>
      <c r="G12" s="37">
        <v>1</v>
      </c>
      <c r="H12" s="104">
        <f t="shared" si="0"/>
        <v>3000</v>
      </c>
      <c r="I12" s="67">
        <v>2</v>
      </c>
      <c r="J12" s="114">
        <f t="shared" si="2"/>
        <v>6000</v>
      </c>
      <c r="K12" s="26">
        <v>2</v>
      </c>
      <c r="L12" s="114">
        <f t="shared" si="1"/>
        <v>6000</v>
      </c>
      <c r="M12" s="138">
        <v>1</v>
      </c>
      <c r="N12" s="104">
        <f t="shared" si="3"/>
        <v>3000</v>
      </c>
      <c r="O12" s="37">
        <f t="shared" si="4"/>
        <v>6</v>
      </c>
      <c r="P12" s="27">
        <v>3000</v>
      </c>
      <c r="Q12" s="41">
        <f t="shared" si="5"/>
        <v>18000</v>
      </c>
    </row>
    <row r="13" spans="2:18" x14ac:dyDescent="0.25">
      <c r="B13" s="53">
        <v>52141802</v>
      </c>
      <c r="C13" s="36" t="s">
        <v>240</v>
      </c>
      <c r="D13" s="61" t="s">
        <v>331</v>
      </c>
      <c r="E13" s="30" t="s">
        <v>332</v>
      </c>
      <c r="F13" s="25" t="s">
        <v>65</v>
      </c>
      <c r="G13" s="37">
        <v>3</v>
      </c>
      <c r="H13" s="104">
        <f t="shared" si="0"/>
        <v>12000</v>
      </c>
      <c r="I13" s="67"/>
      <c r="J13" s="114">
        <f t="shared" si="2"/>
        <v>0</v>
      </c>
      <c r="K13" s="26">
        <v>2</v>
      </c>
      <c r="L13" s="114">
        <f t="shared" si="1"/>
        <v>8000</v>
      </c>
      <c r="M13" s="138"/>
      <c r="N13" s="104">
        <f t="shared" si="3"/>
        <v>0</v>
      </c>
      <c r="O13" s="37">
        <f t="shared" si="4"/>
        <v>5</v>
      </c>
      <c r="P13" s="27">
        <v>4000</v>
      </c>
      <c r="Q13" s="41">
        <f t="shared" si="5"/>
        <v>20000</v>
      </c>
    </row>
    <row r="14" spans="2:18" x14ac:dyDescent="0.25">
      <c r="B14" s="53">
        <v>40101604</v>
      </c>
      <c r="C14" s="36" t="s">
        <v>240</v>
      </c>
      <c r="D14" s="61" t="s">
        <v>333</v>
      </c>
      <c r="E14" s="30" t="s">
        <v>334</v>
      </c>
      <c r="F14" s="25" t="s">
        <v>65</v>
      </c>
      <c r="G14" s="37">
        <v>2</v>
      </c>
      <c r="H14" s="104">
        <f t="shared" si="0"/>
        <v>16000</v>
      </c>
      <c r="I14" s="67"/>
      <c r="J14" s="114">
        <f t="shared" si="2"/>
        <v>0</v>
      </c>
      <c r="K14" s="26"/>
      <c r="L14" s="114">
        <f t="shared" si="1"/>
        <v>0</v>
      </c>
      <c r="M14" s="138"/>
      <c r="N14" s="104">
        <f t="shared" si="3"/>
        <v>0</v>
      </c>
      <c r="O14" s="37">
        <f t="shared" si="4"/>
        <v>2</v>
      </c>
      <c r="P14" s="27">
        <v>8000</v>
      </c>
      <c r="Q14" s="41">
        <f>+O14*P14</f>
        <v>16000</v>
      </c>
    </row>
    <row r="15" spans="2:18" x14ac:dyDescent="0.25">
      <c r="B15" s="53">
        <v>52141501</v>
      </c>
      <c r="C15" s="36" t="s">
        <v>240</v>
      </c>
      <c r="D15" s="61" t="s">
        <v>326</v>
      </c>
      <c r="E15" s="30" t="s">
        <v>327</v>
      </c>
      <c r="F15" s="25" t="s">
        <v>65</v>
      </c>
      <c r="G15" s="37">
        <v>2</v>
      </c>
      <c r="H15" s="104">
        <f t="shared" si="0"/>
        <v>80000</v>
      </c>
      <c r="I15" s="67"/>
      <c r="J15" s="114">
        <f t="shared" si="2"/>
        <v>0</v>
      </c>
      <c r="K15" s="26">
        <v>1</v>
      </c>
      <c r="L15" s="114">
        <f t="shared" si="1"/>
        <v>40000</v>
      </c>
      <c r="M15" s="138"/>
      <c r="N15" s="104">
        <f t="shared" si="3"/>
        <v>0</v>
      </c>
      <c r="O15" s="37">
        <f t="shared" si="4"/>
        <v>3</v>
      </c>
      <c r="P15" s="27">
        <v>40000</v>
      </c>
      <c r="Q15" s="41">
        <f t="shared" si="5"/>
        <v>120000</v>
      </c>
    </row>
    <row r="16" spans="2:18" x14ac:dyDescent="0.25">
      <c r="B16" s="53">
        <v>40101902</v>
      </c>
      <c r="C16" s="36" t="s">
        <v>240</v>
      </c>
      <c r="D16" s="61" t="s">
        <v>335</v>
      </c>
      <c r="E16" s="30" t="s">
        <v>336</v>
      </c>
      <c r="F16" s="25" t="s">
        <v>65</v>
      </c>
      <c r="G16" s="37">
        <v>2</v>
      </c>
      <c r="H16" s="104">
        <f t="shared" si="0"/>
        <v>46000</v>
      </c>
      <c r="I16" s="67"/>
      <c r="J16" s="114">
        <f t="shared" si="2"/>
        <v>0</v>
      </c>
      <c r="K16" s="26">
        <v>2</v>
      </c>
      <c r="L16" s="114">
        <f t="shared" si="1"/>
        <v>46000</v>
      </c>
      <c r="M16" s="138"/>
      <c r="N16" s="104">
        <f t="shared" si="3"/>
        <v>0</v>
      </c>
      <c r="O16" s="37">
        <f t="shared" si="4"/>
        <v>4</v>
      </c>
      <c r="P16" s="27">
        <v>23000</v>
      </c>
      <c r="Q16" s="41">
        <f t="shared" si="5"/>
        <v>92000</v>
      </c>
    </row>
    <row r="17" spans="2:18" x14ac:dyDescent="0.25">
      <c r="B17" s="53">
        <v>52141502</v>
      </c>
      <c r="C17" s="36" t="s">
        <v>240</v>
      </c>
      <c r="D17" s="61" t="s">
        <v>244</v>
      </c>
      <c r="E17" s="30" t="s">
        <v>245</v>
      </c>
      <c r="F17" s="25" t="s">
        <v>65</v>
      </c>
      <c r="G17" s="37">
        <v>1</v>
      </c>
      <c r="H17" s="104">
        <f t="shared" si="0"/>
        <v>25000</v>
      </c>
      <c r="I17" s="67">
        <v>2</v>
      </c>
      <c r="J17" s="114">
        <f t="shared" si="2"/>
        <v>50000</v>
      </c>
      <c r="K17" s="26">
        <v>2</v>
      </c>
      <c r="L17" s="114">
        <f t="shared" si="1"/>
        <v>50000</v>
      </c>
      <c r="M17" s="138">
        <v>1</v>
      </c>
      <c r="N17" s="104">
        <f t="shared" si="3"/>
        <v>25000</v>
      </c>
      <c r="O17" s="37">
        <f t="shared" si="4"/>
        <v>6</v>
      </c>
      <c r="P17" s="27">
        <v>25000</v>
      </c>
      <c r="Q17" s="41">
        <f t="shared" si="5"/>
        <v>150000</v>
      </c>
      <c r="R17" s="28">
        <f>SUM(Q8:Q17)</f>
        <v>600000</v>
      </c>
    </row>
    <row r="18" spans="2:18" s="29" customFormat="1" x14ac:dyDescent="0.25">
      <c r="B18" s="106"/>
      <c r="C18" s="107"/>
      <c r="D18" s="108"/>
      <c r="E18" s="109"/>
      <c r="F18" s="110"/>
      <c r="G18" s="111"/>
      <c r="H18" s="137">
        <f>SUM(H8:H17)</f>
        <v>273000</v>
      </c>
      <c r="I18" s="112"/>
      <c r="J18" s="137">
        <f>SUM(J8:J17)</f>
        <v>66000</v>
      </c>
      <c r="K18" s="111"/>
      <c r="L18" s="137">
        <f>SUM(L8:L17)</f>
        <v>222000</v>
      </c>
      <c r="M18" s="139"/>
      <c r="N18" s="137">
        <f>SUM(N8:N17)</f>
        <v>39000</v>
      </c>
      <c r="O18" s="111"/>
      <c r="P18" s="113"/>
      <c r="Q18" s="131">
        <f>SUM(H18+J18+L18+N18)</f>
        <v>600000</v>
      </c>
      <c r="R18" s="66"/>
    </row>
    <row r="19" spans="2:18" x14ac:dyDescent="0.25">
      <c r="B19" s="211" t="s">
        <v>305</v>
      </c>
      <c r="C19" s="211"/>
      <c r="D19" s="211"/>
      <c r="E19" s="211"/>
      <c r="F19" s="211"/>
      <c r="G19" s="211" t="s">
        <v>50</v>
      </c>
      <c r="H19" s="211"/>
      <c r="I19" s="211"/>
      <c r="J19" s="211"/>
      <c r="K19" s="211"/>
      <c r="L19" s="211"/>
      <c r="M19" s="211"/>
      <c r="N19" s="211"/>
      <c r="O19" s="211"/>
      <c r="P19" s="211"/>
      <c r="Q19" s="211"/>
    </row>
    <row r="20" spans="2:18" ht="22.5" x14ac:dyDescent="0.25">
      <c r="B20" s="20" t="s">
        <v>51</v>
      </c>
      <c r="C20" s="21" t="s">
        <v>1</v>
      </c>
      <c r="D20" s="76" t="s">
        <v>52</v>
      </c>
      <c r="E20" s="77" t="s">
        <v>53</v>
      </c>
      <c r="F20" s="76" t="s">
        <v>54</v>
      </c>
      <c r="G20" s="78" t="s">
        <v>55</v>
      </c>
      <c r="H20" s="78"/>
      <c r="I20" s="78" t="s">
        <v>56</v>
      </c>
      <c r="J20" s="78"/>
      <c r="K20" s="78" t="s">
        <v>57</v>
      </c>
      <c r="L20" s="78"/>
      <c r="M20" s="78" t="s">
        <v>58</v>
      </c>
      <c r="N20" s="78"/>
      <c r="O20" s="78" t="s">
        <v>59</v>
      </c>
      <c r="P20" s="79" t="s">
        <v>60</v>
      </c>
      <c r="Q20" s="79" t="s">
        <v>61</v>
      </c>
    </row>
    <row r="21" spans="2:18" x14ac:dyDescent="0.25">
      <c r="B21" s="26">
        <v>40101701</v>
      </c>
      <c r="C21" s="23" t="s">
        <v>306</v>
      </c>
      <c r="D21" s="24" t="s">
        <v>34</v>
      </c>
      <c r="E21" s="24" t="s">
        <v>307</v>
      </c>
      <c r="F21" s="25" t="s">
        <v>65</v>
      </c>
      <c r="G21" s="26">
        <v>2</v>
      </c>
      <c r="H21" s="114">
        <f>G21*P21</f>
        <v>50000</v>
      </c>
      <c r="I21" s="26">
        <v>2</v>
      </c>
      <c r="J21" s="114">
        <f>I21*P21</f>
        <v>50000</v>
      </c>
      <c r="K21" s="26">
        <v>2</v>
      </c>
      <c r="L21" s="114">
        <f>K21*P21</f>
        <v>50000</v>
      </c>
      <c r="M21" s="26">
        <v>2</v>
      </c>
      <c r="N21" s="114">
        <f>M21*P21</f>
        <v>50000</v>
      </c>
      <c r="O21" s="26">
        <f>SUM(G21+I21+K21+M21)</f>
        <v>8</v>
      </c>
      <c r="P21" s="27">
        <v>25000</v>
      </c>
      <c r="Q21" s="27">
        <f t="shared" ref="Q21:Q22" si="6">+P21*O21</f>
        <v>200000</v>
      </c>
    </row>
    <row r="22" spans="2:18" x14ac:dyDescent="0.25">
      <c r="B22" s="26">
        <v>40101701</v>
      </c>
      <c r="C22" s="23" t="s">
        <v>306</v>
      </c>
      <c r="D22" s="24" t="s">
        <v>34</v>
      </c>
      <c r="E22" s="24" t="s">
        <v>307</v>
      </c>
      <c r="F22" s="25" t="s">
        <v>65</v>
      </c>
      <c r="G22" s="26">
        <v>2</v>
      </c>
      <c r="H22" s="114">
        <f>G22*P22</f>
        <v>70000</v>
      </c>
      <c r="I22" s="26">
        <v>2</v>
      </c>
      <c r="J22" s="114">
        <f>I22*P22</f>
        <v>70000</v>
      </c>
      <c r="K22" s="26">
        <v>2</v>
      </c>
      <c r="L22" s="114">
        <f t="shared" ref="L22:L23" si="7">K22*P22</f>
        <v>70000</v>
      </c>
      <c r="M22" s="26">
        <v>2</v>
      </c>
      <c r="N22" s="114">
        <f t="shared" ref="N22:N23" si="8">M22*P22</f>
        <v>70000</v>
      </c>
      <c r="O22" s="26">
        <f t="shared" ref="O22:O23" si="9">SUM(G22+I22+K22+M22)</f>
        <v>8</v>
      </c>
      <c r="P22" s="27">
        <v>35000</v>
      </c>
      <c r="Q22" s="27">
        <f t="shared" si="6"/>
        <v>280000</v>
      </c>
    </row>
    <row r="23" spans="2:18" x14ac:dyDescent="0.25">
      <c r="B23" s="26">
        <v>40101701</v>
      </c>
      <c r="C23" s="23" t="s">
        <v>306</v>
      </c>
      <c r="D23" s="24" t="s">
        <v>34</v>
      </c>
      <c r="E23" s="24" t="s">
        <v>307</v>
      </c>
      <c r="F23" s="25" t="s">
        <v>65</v>
      </c>
      <c r="G23" s="26">
        <v>2</v>
      </c>
      <c r="H23" s="114">
        <f t="shared" ref="H23" si="10">G23*P23</f>
        <v>80000</v>
      </c>
      <c r="I23" s="26">
        <v>2</v>
      </c>
      <c r="J23" s="114">
        <f t="shared" ref="J23" si="11">I23*P23</f>
        <v>80000</v>
      </c>
      <c r="K23" s="26">
        <v>2</v>
      </c>
      <c r="L23" s="114">
        <f t="shared" si="7"/>
        <v>80000</v>
      </c>
      <c r="M23" s="26">
        <v>2</v>
      </c>
      <c r="N23" s="114">
        <f t="shared" si="8"/>
        <v>80000</v>
      </c>
      <c r="O23" s="26">
        <f t="shared" si="9"/>
        <v>8</v>
      </c>
      <c r="P23" s="27">
        <v>40000</v>
      </c>
      <c r="Q23" s="27">
        <f>+P23*O23</f>
        <v>320000</v>
      </c>
      <c r="R23" s="28">
        <f>SUM(Q21:Q23)</f>
        <v>800000</v>
      </c>
    </row>
    <row r="24" spans="2:18" x14ac:dyDescent="0.25">
      <c r="B24" s="115"/>
      <c r="C24" s="116"/>
      <c r="D24" s="117"/>
      <c r="E24" s="117"/>
      <c r="F24" s="118"/>
      <c r="G24" s="26"/>
      <c r="H24" s="137">
        <f>SUM(H21:H23)</f>
        <v>200000</v>
      </c>
      <c r="I24" s="112"/>
      <c r="J24" s="137">
        <f>SUM(J21:J23)</f>
        <v>200000</v>
      </c>
      <c r="K24" s="111"/>
      <c r="L24" s="137">
        <f>SUM(L21:L23)</f>
        <v>200000</v>
      </c>
      <c r="M24" s="139"/>
      <c r="N24" s="137">
        <f>SUM(N21:N23)</f>
        <v>200000</v>
      </c>
      <c r="O24" s="125"/>
      <c r="Q24" s="131">
        <f>SUM(H24+J24+L24+N24)</f>
        <v>800000</v>
      </c>
      <c r="R24" s="66"/>
    </row>
    <row r="25" spans="2:18" ht="15" customHeight="1" x14ac:dyDescent="0.25">
      <c r="B25" s="207" t="s">
        <v>209</v>
      </c>
      <c r="C25" s="208"/>
      <c r="D25" s="208"/>
      <c r="E25" s="208"/>
      <c r="F25" s="209"/>
      <c r="G25" s="211" t="s">
        <v>50</v>
      </c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62"/>
    </row>
    <row r="26" spans="2:18" ht="22.5" x14ac:dyDescent="0.25">
      <c r="B26" s="63" t="s">
        <v>51</v>
      </c>
      <c r="C26" s="21" t="s">
        <v>1</v>
      </c>
      <c r="D26" s="76" t="s">
        <v>52</v>
      </c>
      <c r="E26" s="77" t="s">
        <v>53</v>
      </c>
      <c r="F26" s="76" t="s">
        <v>54</v>
      </c>
      <c r="G26" s="78" t="s">
        <v>55</v>
      </c>
      <c r="H26" s="78"/>
      <c r="I26" s="78" t="s">
        <v>56</v>
      </c>
      <c r="J26" s="78"/>
      <c r="K26" s="78" t="s">
        <v>57</v>
      </c>
      <c r="L26" s="78"/>
      <c r="M26" s="78" t="s">
        <v>58</v>
      </c>
      <c r="N26" s="78"/>
      <c r="O26" s="78" t="s">
        <v>59</v>
      </c>
      <c r="P26" s="79" t="s">
        <v>60</v>
      </c>
      <c r="Q26" s="79" t="s">
        <v>61</v>
      </c>
      <c r="R26" s="62"/>
    </row>
    <row r="27" spans="2:18" x14ac:dyDescent="0.25">
      <c r="B27" s="59">
        <v>56112102</v>
      </c>
      <c r="C27" s="60" t="s">
        <v>210</v>
      </c>
      <c r="D27" s="61" t="s">
        <v>211</v>
      </c>
      <c r="E27" s="30" t="s">
        <v>212</v>
      </c>
      <c r="F27" s="25" t="s">
        <v>65</v>
      </c>
      <c r="G27" s="26">
        <v>75</v>
      </c>
      <c r="H27" s="114">
        <f>G27*P27</f>
        <v>1200000</v>
      </c>
      <c r="I27" s="26"/>
      <c r="J27" s="26"/>
      <c r="K27" s="26">
        <v>20</v>
      </c>
      <c r="L27" s="114">
        <f>K27*P27</f>
        <v>320000</v>
      </c>
      <c r="M27" s="37"/>
      <c r="N27" s="37"/>
      <c r="O27" s="37">
        <f>SUM(G27+I27+K27+M27)</f>
        <v>95</v>
      </c>
      <c r="P27" s="41">
        <v>16000</v>
      </c>
      <c r="Q27" s="41">
        <f>+P27*O27</f>
        <v>1520000</v>
      </c>
    </row>
    <row r="28" spans="2:18" x14ac:dyDescent="0.25">
      <c r="B28" s="59">
        <v>56112109</v>
      </c>
      <c r="C28" s="60" t="s">
        <v>210</v>
      </c>
      <c r="D28" s="61" t="s">
        <v>213</v>
      </c>
      <c r="E28" s="30" t="s">
        <v>214</v>
      </c>
      <c r="F28" s="25" t="s">
        <v>65</v>
      </c>
      <c r="G28" s="26">
        <v>5</v>
      </c>
      <c r="H28" s="114">
        <f t="shared" ref="H28:H40" si="12">G28*P28</f>
        <v>150000</v>
      </c>
      <c r="I28" s="26"/>
      <c r="J28" s="26"/>
      <c r="K28" s="26">
        <v>5</v>
      </c>
      <c r="L28" s="114">
        <f t="shared" ref="L28:L40" si="13">K28*P28</f>
        <v>150000</v>
      </c>
      <c r="M28" s="37"/>
      <c r="N28" s="37"/>
      <c r="O28" s="37">
        <f t="shared" ref="O28:O40" si="14">SUM(G28+I28+K28+M28)</f>
        <v>10</v>
      </c>
      <c r="P28" s="41">
        <v>30000</v>
      </c>
      <c r="Q28" s="41">
        <f t="shared" ref="Q28:Q40" si="15">+P28*O28</f>
        <v>300000</v>
      </c>
    </row>
    <row r="29" spans="2:18" x14ac:dyDescent="0.25">
      <c r="B29" s="59">
        <v>56101522</v>
      </c>
      <c r="C29" s="60" t="s">
        <v>210</v>
      </c>
      <c r="D29" s="24" t="s">
        <v>215</v>
      </c>
      <c r="E29" s="30" t="s">
        <v>216</v>
      </c>
      <c r="F29" s="25" t="s">
        <v>65</v>
      </c>
      <c r="G29" s="26">
        <v>50</v>
      </c>
      <c r="H29" s="114">
        <f t="shared" si="12"/>
        <v>950000</v>
      </c>
      <c r="I29" s="26"/>
      <c r="J29" s="26"/>
      <c r="K29" s="26">
        <v>15</v>
      </c>
      <c r="L29" s="114">
        <f t="shared" si="13"/>
        <v>285000</v>
      </c>
      <c r="M29" s="26"/>
      <c r="N29" s="26"/>
      <c r="O29" s="37">
        <f t="shared" si="14"/>
        <v>65</v>
      </c>
      <c r="P29" s="42">
        <v>19000</v>
      </c>
      <c r="Q29" s="41">
        <f t="shared" si="15"/>
        <v>1235000</v>
      </c>
    </row>
    <row r="30" spans="2:18" x14ac:dyDescent="0.25">
      <c r="B30" s="59">
        <v>56101701</v>
      </c>
      <c r="C30" s="60" t="s">
        <v>210</v>
      </c>
      <c r="D30" s="61" t="s">
        <v>217</v>
      </c>
      <c r="E30" s="30" t="s">
        <v>218</v>
      </c>
      <c r="F30" s="25" t="s">
        <v>65</v>
      </c>
      <c r="G30" s="26">
        <v>40</v>
      </c>
      <c r="H30" s="114">
        <f t="shared" si="12"/>
        <v>1200000</v>
      </c>
      <c r="I30" s="26"/>
      <c r="J30" s="26"/>
      <c r="K30" s="26">
        <v>10</v>
      </c>
      <c r="L30" s="114">
        <f t="shared" si="13"/>
        <v>300000</v>
      </c>
      <c r="M30" s="37"/>
      <c r="N30" s="37"/>
      <c r="O30" s="37">
        <f t="shared" si="14"/>
        <v>50</v>
      </c>
      <c r="P30" s="41">
        <v>30000</v>
      </c>
      <c r="Q30" s="41">
        <f t="shared" si="15"/>
        <v>1500000</v>
      </c>
    </row>
    <row r="31" spans="2:18" x14ac:dyDescent="0.25">
      <c r="B31" s="59">
        <v>56101702</v>
      </c>
      <c r="C31" s="60" t="s">
        <v>210</v>
      </c>
      <c r="D31" s="61" t="s">
        <v>219</v>
      </c>
      <c r="E31" s="30" t="s">
        <v>220</v>
      </c>
      <c r="F31" s="25" t="s">
        <v>65</v>
      </c>
      <c r="G31" s="26">
        <v>45</v>
      </c>
      <c r="H31" s="114">
        <f t="shared" si="12"/>
        <v>810000</v>
      </c>
      <c r="I31" s="26"/>
      <c r="J31" s="26"/>
      <c r="K31" s="26">
        <v>15</v>
      </c>
      <c r="L31" s="114">
        <f t="shared" si="13"/>
        <v>270000</v>
      </c>
      <c r="M31" s="37"/>
      <c r="N31" s="37"/>
      <c r="O31" s="37">
        <f t="shared" si="14"/>
        <v>60</v>
      </c>
      <c r="P31" s="42">
        <v>18000</v>
      </c>
      <c r="Q31" s="41">
        <f t="shared" si="15"/>
        <v>1080000</v>
      </c>
    </row>
    <row r="32" spans="2:18" x14ac:dyDescent="0.25">
      <c r="B32" s="59">
        <v>56101703</v>
      </c>
      <c r="C32" s="60" t="s">
        <v>210</v>
      </c>
      <c r="D32" s="61" t="s">
        <v>221</v>
      </c>
      <c r="E32" s="30" t="s">
        <v>222</v>
      </c>
      <c r="F32" s="25" t="s">
        <v>65</v>
      </c>
      <c r="G32" s="26">
        <v>75</v>
      </c>
      <c r="H32" s="114">
        <f t="shared" si="12"/>
        <v>3000000</v>
      </c>
      <c r="I32" s="26"/>
      <c r="J32" s="26"/>
      <c r="K32" s="26">
        <v>15</v>
      </c>
      <c r="L32" s="114">
        <f t="shared" si="13"/>
        <v>600000</v>
      </c>
      <c r="M32" s="37"/>
      <c r="N32" s="37"/>
      <c r="O32" s="37">
        <f t="shared" si="14"/>
        <v>90</v>
      </c>
      <c r="P32" s="41">
        <v>40000</v>
      </c>
      <c r="Q32" s="41">
        <f t="shared" si="15"/>
        <v>3600000</v>
      </c>
    </row>
    <row r="33" spans="2:19" x14ac:dyDescent="0.25">
      <c r="B33" s="59">
        <v>56101702</v>
      </c>
      <c r="C33" s="60" t="s">
        <v>210</v>
      </c>
      <c r="D33" s="61" t="s">
        <v>341</v>
      </c>
      <c r="E33" s="30" t="s">
        <v>342</v>
      </c>
      <c r="F33" s="25" t="s">
        <v>65</v>
      </c>
      <c r="G33" s="26">
        <v>75</v>
      </c>
      <c r="H33" s="114">
        <f t="shared" si="12"/>
        <v>1125000</v>
      </c>
      <c r="I33" s="26"/>
      <c r="J33" s="26"/>
      <c r="K33" s="26">
        <v>15</v>
      </c>
      <c r="L33" s="114">
        <f t="shared" si="13"/>
        <v>225000</v>
      </c>
      <c r="M33" s="37"/>
      <c r="N33" s="37"/>
      <c r="O33" s="37">
        <f t="shared" si="14"/>
        <v>90</v>
      </c>
      <c r="P33" s="41">
        <v>15000</v>
      </c>
      <c r="Q33" s="41">
        <f t="shared" si="15"/>
        <v>1350000</v>
      </c>
    </row>
    <row r="34" spans="2:19" x14ac:dyDescent="0.25">
      <c r="B34" s="59">
        <v>56101702</v>
      </c>
      <c r="C34" s="60" t="s">
        <v>210</v>
      </c>
      <c r="D34" s="61" t="s">
        <v>219</v>
      </c>
      <c r="E34" s="30" t="s">
        <v>223</v>
      </c>
      <c r="F34" s="25" t="s">
        <v>65</v>
      </c>
      <c r="G34" s="26">
        <v>75</v>
      </c>
      <c r="H34" s="114">
        <f t="shared" si="12"/>
        <v>1125000</v>
      </c>
      <c r="I34" s="26"/>
      <c r="J34" s="26"/>
      <c r="K34" s="26">
        <v>15</v>
      </c>
      <c r="L34" s="114">
        <f t="shared" si="13"/>
        <v>225000</v>
      </c>
      <c r="M34" s="37"/>
      <c r="N34" s="37"/>
      <c r="O34" s="37">
        <f t="shared" si="14"/>
        <v>90</v>
      </c>
      <c r="P34" s="41">
        <v>15000</v>
      </c>
      <c r="Q34" s="41">
        <f t="shared" si="15"/>
        <v>1350000</v>
      </c>
    </row>
    <row r="35" spans="2:19" x14ac:dyDescent="0.25">
      <c r="B35" s="59">
        <v>56101518</v>
      </c>
      <c r="C35" s="60" t="s">
        <v>210</v>
      </c>
      <c r="D35" s="61" t="s">
        <v>337</v>
      </c>
      <c r="E35" s="30" t="s">
        <v>338</v>
      </c>
      <c r="F35" s="25" t="s">
        <v>65</v>
      </c>
      <c r="G35" s="26">
        <v>60</v>
      </c>
      <c r="H35" s="114">
        <f t="shared" si="12"/>
        <v>1200000</v>
      </c>
      <c r="I35" s="26"/>
      <c r="J35" s="26"/>
      <c r="K35" s="26">
        <v>20</v>
      </c>
      <c r="L35" s="114">
        <f t="shared" si="13"/>
        <v>400000</v>
      </c>
      <c r="M35" s="37"/>
      <c r="N35" s="37"/>
      <c r="O35" s="37">
        <f t="shared" si="14"/>
        <v>80</v>
      </c>
      <c r="P35" s="41">
        <v>20000</v>
      </c>
      <c r="Q35" s="41">
        <f t="shared" si="15"/>
        <v>1600000</v>
      </c>
    </row>
    <row r="36" spans="2:19" x14ac:dyDescent="0.25">
      <c r="B36" s="59">
        <v>30161801</v>
      </c>
      <c r="C36" s="60" t="s">
        <v>210</v>
      </c>
      <c r="D36" s="61" t="s">
        <v>339</v>
      </c>
      <c r="E36" s="30" t="s">
        <v>340</v>
      </c>
      <c r="F36" s="25" t="s">
        <v>65</v>
      </c>
      <c r="G36" s="26">
        <v>60</v>
      </c>
      <c r="H36" s="114">
        <f t="shared" si="12"/>
        <v>900000</v>
      </c>
      <c r="I36" s="26"/>
      <c r="J36" s="26"/>
      <c r="K36" s="26">
        <v>20</v>
      </c>
      <c r="L36" s="114">
        <f t="shared" si="13"/>
        <v>300000</v>
      </c>
      <c r="M36" s="37"/>
      <c r="N36" s="37"/>
      <c r="O36" s="37">
        <f t="shared" si="14"/>
        <v>80</v>
      </c>
      <c r="P36" s="41">
        <v>15000</v>
      </c>
      <c r="Q36" s="41">
        <f t="shared" si="15"/>
        <v>1200000</v>
      </c>
    </row>
    <row r="37" spans="2:19" x14ac:dyDescent="0.25">
      <c r="B37" s="59">
        <v>56112102</v>
      </c>
      <c r="C37" s="60" t="s">
        <v>210</v>
      </c>
      <c r="D37" s="61" t="s">
        <v>343</v>
      </c>
      <c r="E37" s="30" t="s">
        <v>344</v>
      </c>
      <c r="F37" s="25" t="s">
        <v>65</v>
      </c>
      <c r="G37" s="26">
        <v>40</v>
      </c>
      <c r="H37" s="114">
        <f t="shared" si="12"/>
        <v>400000</v>
      </c>
      <c r="I37" s="26"/>
      <c r="J37" s="26"/>
      <c r="K37" s="26">
        <v>26</v>
      </c>
      <c r="L37" s="114">
        <f t="shared" si="13"/>
        <v>260000</v>
      </c>
      <c r="M37" s="37"/>
      <c r="N37" s="37"/>
      <c r="O37" s="37">
        <f t="shared" si="14"/>
        <v>66</v>
      </c>
      <c r="P37" s="41">
        <v>10000</v>
      </c>
      <c r="Q37" s="41">
        <f t="shared" si="15"/>
        <v>660000</v>
      </c>
    </row>
    <row r="38" spans="2:19" x14ac:dyDescent="0.25">
      <c r="B38" s="59">
        <v>56101702</v>
      </c>
      <c r="C38" s="60" t="s">
        <v>210</v>
      </c>
      <c r="D38" s="61" t="s">
        <v>345</v>
      </c>
      <c r="E38" s="30" t="s">
        <v>346</v>
      </c>
      <c r="F38" s="25" t="s">
        <v>65</v>
      </c>
      <c r="G38" s="26">
        <v>75</v>
      </c>
      <c r="H38" s="114">
        <f t="shared" si="12"/>
        <v>1650000</v>
      </c>
      <c r="I38" s="26"/>
      <c r="J38" s="26"/>
      <c r="K38" s="26">
        <v>15</v>
      </c>
      <c r="L38" s="114">
        <f t="shared" si="13"/>
        <v>330000</v>
      </c>
      <c r="M38" s="37"/>
      <c r="N38" s="37"/>
      <c r="O38" s="37">
        <f t="shared" si="14"/>
        <v>90</v>
      </c>
      <c r="P38" s="41">
        <v>22000</v>
      </c>
      <c r="Q38" s="41">
        <f t="shared" si="15"/>
        <v>1980000</v>
      </c>
    </row>
    <row r="39" spans="2:19" x14ac:dyDescent="0.25">
      <c r="B39" s="59">
        <v>56101501</v>
      </c>
      <c r="C39" s="60" t="s">
        <v>210</v>
      </c>
      <c r="D39" s="61" t="s">
        <v>224</v>
      </c>
      <c r="E39" s="30" t="s">
        <v>225</v>
      </c>
      <c r="F39" s="25" t="s">
        <v>65</v>
      </c>
      <c r="G39" s="26">
        <v>75</v>
      </c>
      <c r="H39" s="114">
        <f t="shared" si="12"/>
        <v>3750000</v>
      </c>
      <c r="I39" s="26"/>
      <c r="J39" s="26"/>
      <c r="K39" s="26">
        <v>15</v>
      </c>
      <c r="L39" s="114">
        <f t="shared" si="13"/>
        <v>750000</v>
      </c>
      <c r="M39" s="37"/>
      <c r="N39" s="37"/>
      <c r="O39" s="37">
        <f t="shared" si="14"/>
        <v>90</v>
      </c>
      <c r="P39" s="41">
        <v>50000</v>
      </c>
      <c r="Q39" s="41">
        <f t="shared" si="15"/>
        <v>4500000</v>
      </c>
    </row>
    <row r="40" spans="2:19" x14ac:dyDescent="0.25">
      <c r="B40" s="59">
        <v>56101706</v>
      </c>
      <c r="C40" s="60" t="s">
        <v>210</v>
      </c>
      <c r="D40" s="61" t="s">
        <v>226</v>
      </c>
      <c r="E40" s="30" t="s">
        <v>227</v>
      </c>
      <c r="F40" s="25" t="s">
        <v>65</v>
      </c>
      <c r="G40" s="26">
        <v>15</v>
      </c>
      <c r="H40" s="114">
        <f t="shared" si="12"/>
        <v>675000</v>
      </c>
      <c r="I40" s="26"/>
      <c r="J40" s="26"/>
      <c r="K40" s="26">
        <v>10</v>
      </c>
      <c r="L40" s="114">
        <f t="shared" si="13"/>
        <v>450000</v>
      </c>
      <c r="M40" s="37"/>
      <c r="N40" s="37"/>
      <c r="O40" s="37">
        <f t="shared" si="14"/>
        <v>25</v>
      </c>
      <c r="P40" s="41">
        <v>45000</v>
      </c>
      <c r="Q40" s="41">
        <f t="shared" si="15"/>
        <v>1125000</v>
      </c>
      <c r="R40" s="28">
        <f>SUM(Q27:Q40)</f>
        <v>23000000</v>
      </c>
      <c r="S40" s="80"/>
    </row>
    <row r="41" spans="2:19" x14ac:dyDescent="0.25">
      <c r="B41" s="119"/>
      <c r="C41" s="116"/>
      <c r="D41" s="120"/>
      <c r="E41" s="121"/>
      <c r="F41" s="118"/>
      <c r="G41" s="115"/>
      <c r="H41" s="137">
        <f>SUM(H27:H40)</f>
        <v>18135000</v>
      </c>
      <c r="I41" s="112"/>
      <c r="J41" s="140"/>
      <c r="K41" s="111"/>
      <c r="L41" s="137">
        <f>SUM(L27:L40)</f>
        <v>4865000</v>
      </c>
      <c r="M41" s="139"/>
      <c r="N41" s="140"/>
      <c r="O41" s="123"/>
      <c r="P41" s="124"/>
      <c r="Q41" s="131">
        <f>SUM(H41+L41)</f>
        <v>23000000</v>
      </c>
      <c r="R41" s="66"/>
      <c r="S41" s="80"/>
    </row>
    <row r="42" spans="2:19" x14ac:dyDescent="0.25">
      <c r="B42" s="207" t="s">
        <v>89</v>
      </c>
      <c r="C42" s="208"/>
      <c r="D42" s="208"/>
      <c r="E42" s="208"/>
      <c r="F42" s="209"/>
      <c r="G42" s="207" t="s">
        <v>50</v>
      </c>
      <c r="H42" s="208"/>
      <c r="I42" s="208"/>
      <c r="J42" s="208"/>
      <c r="K42" s="208"/>
      <c r="L42" s="208"/>
      <c r="M42" s="208"/>
      <c r="N42" s="208"/>
      <c r="O42" s="208"/>
      <c r="P42" s="208"/>
      <c r="Q42" s="209"/>
      <c r="R42" s="29"/>
    </row>
    <row r="43" spans="2:19" ht="22.5" x14ac:dyDescent="0.25">
      <c r="B43" s="20" t="s">
        <v>51</v>
      </c>
      <c r="C43" s="21" t="s">
        <v>1</v>
      </c>
      <c r="D43" s="76" t="s">
        <v>52</v>
      </c>
      <c r="E43" s="77" t="s">
        <v>53</v>
      </c>
      <c r="F43" s="76" t="s">
        <v>54</v>
      </c>
      <c r="G43" s="78" t="s">
        <v>55</v>
      </c>
      <c r="H43" s="78"/>
      <c r="I43" s="78" t="s">
        <v>56</v>
      </c>
      <c r="J43" s="78"/>
      <c r="K43" s="78" t="s">
        <v>57</v>
      </c>
      <c r="L43" s="78"/>
      <c r="M43" s="78" t="s">
        <v>58</v>
      </c>
      <c r="N43" s="78"/>
      <c r="O43" s="78" t="s">
        <v>59</v>
      </c>
      <c r="P43" s="79" t="s">
        <v>60</v>
      </c>
      <c r="Q43" s="79" t="s">
        <v>61</v>
      </c>
      <c r="R43" s="29"/>
    </row>
    <row r="44" spans="2:19" x14ac:dyDescent="0.25">
      <c r="B44" s="40">
        <v>14111507</v>
      </c>
      <c r="C44" s="36" t="s">
        <v>90</v>
      </c>
      <c r="D44" s="30" t="s">
        <v>91</v>
      </c>
      <c r="E44" s="30" t="s">
        <v>91</v>
      </c>
      <c r="F44" s="30" t="s">
        <v>92</v>
      </c>
      <c r="G44" s="33">
        <v>1715</v>
      </c>
      <c r="H44" s="33">
        <f>G44*P44</f>
        <v>600250</v>
      </c>
      <c r="I44" s="33"/>
      <c r="J44" s="33"/>
      <c r="K44" s="33">
        <v>1715</v>
      </c>
      <c r="L44" s="33">
        <f>K44*P44</f>
        <v>600250</v>
      </c>
      <c r="M44" s="37"/>
      <c r="N44" s="37"/>
      <c r="O44" s="33">
        <f>SUM(G44+I44+K44+M44)</f>
        <v>3430</v>
      </c>
      <c r="P44" s="41">
        <v>350</v>
      </c>
      <c r="Q44" s="42">
        <f>O44*P44</f>
        <v>1200500</v>
      </c>
      <c r="R44" s="43"/>
    </row>
    <row r="45" spans="2:19" ht="22.5" x14ac:dyDescent="0.25">
      <c r="B45" s="40">
        <v>24121503</v>
      </c>
      <c r="C45" s="36" t="s">
        <v>93</v>
      </c>
      <c r="D45" s="30" t="s">
        <v>94</v>
      </c>
      <c r="E45" s="30" t="s">
        <v>94</v>
      </c>
      <c r="F45" s="30" t="s">
        <v>95</v>
      </c>
      <c r="G45" s="37">
        <v>250</v>
      </c>
      <c r="H45" s="33">
        <f t="shared" ref="H45:H88" si="16">G45*P45</f>
        <v>50000</v>
      </c>
      <c r="I45" s="37"/>
      <c r="J45" s="37"/>
      <c r="K45" s="37">
        <v>250</v>
      </c>
      <c r="L45" s="33">
        <f t="shared" ref="L45:L88" si="17">K45*P45</f>
        <v>50000</v>
      </c>
      <c r="M45" s="37"/>
      <c r="N45" s="37"/>
      <c r="O45" s="33">
        <f t="shared" ref="O45:O87" si="18">SUM(G45+I45+K45+M45)</f>
        <v>500</v>
      </c>
      <c r="P45" s="41">
        <v>200</v>
      </c>
      <c r="Q45" s="39">
        <f t="shared" ref="Q45:Q75" si="19">O45*P45</f>
        <v>100000</v>
      </c>
      <c r="R45" s="44"/>
    </row>
    <row r="46" spans="2:19" x14ac:dyDescent="0.25">
      <c r="B46" s="40">
        <v>14111537</v>
      </c>
      <c r="C46" s="36" t="s">
        <v>93</v>
      </c>
      <c r="D46" s="30" t="s">
        <v>96</v>
      </c>
      <c r="E46" s="30" t="s">
        <v>96</v>
      </c>
      <c r="F46" s="30" t="s">
        <v>97</v>
      </c>
      <c r="G46" s="37">
        <v>20</v>
      </c>
      <c r="H46" s="33">
        <f t="shared" si="16"/>
        <v>1800</v>
      </c>
      <c r="I46" s="37"/>
      <c r="J46" s="37"/>
      <c r="K46" s="37">
        <v>20</v>
      </c>
      <c r="L46" s="33">
        <f t="shared" si="17"/>
        <v>1800</v>
      </c>
      <c r="M46" s="37"/>
      <c r="N46" s="37"/>
      <c r="O46" s="33">
        <f t="shared" si="18"/>
        <v>40</v>
      </c>
      <c r="P46" s="41">
        <v>90</v>
      </c>
      <c r="Q46" s="39">
        <f t="shared" si="19"/>
        <v>3600</v>
      </c>
      <c r="R46" s="29"/>
    </row>
    <row r="47" spans="2:19" x14ac:dyDescent="0.25">
      <c r="B47" s="40">
        <v>14111526</v>
      </c>
      <c r="C47" s="36" t="s">
        <v>93</v>
      </c>
      <c r="D47" s="30" t="s">
        <v>98</v>
      </c>
      <c r="E47" s="30" t="s">
        <v>98</v>
      </c>
      <c r="F47" s="30" t="s">
        <v>95</v>
      </c>
      <c r="G47" s="37">
        <v>30</v>
      </c>
      <c r="H47" s="33">
        <f t="shared" si="16"/>
        <v>1800</v>
      </c>
      <c r="I47" s="37"/>
      <c r="J47" s="37"/>
      <c r="K47" s="37">
        <v>30</v>
      </c>
      <c r="L47" s="33">
        <f t="shared" si="17"/>
        <v>1800</v>
      </c>
      <c r="M47" s="37"/>
      <c r="N47" s="37"/>
      <c r="O47" s="33">
        <f t="shared" si="18"/>
        <v>60</v>
      </c>
      <c r="P47" s="41">
        <v>60</v>
      </c>
      <c r="Q47" s="39">
        <f t="shared" si="19"/>
        <v>3600</v>
      </c>
      <c r="R47" s="43"/>
      <c r="S47" s="81"/>
    </row>
    <row r="48" spans="2:19" x14ac:dyDescent="0.25">
      <c r="B48" s="40">
        <v>14111526</v>
      </c>
      <c r="C48" s="36" t="s">
        <v>93</v>
      </c>
      <c r="D48" s="30" t="s">
        <v>99</v>
      </c>
      <c r="E48" s="30" t="s">
        <v>99</v>
      </c>
      <c r="F48" s="30" t="s">
        <v>95</v>
      </c>
      <c r="G48" s="37">
        <v>20</v>
      </c>
      <c r="H48" s="33">
        <f t="shared" si="16"/>
        <v>1200</v>
      </c>
      <c r="I48" s="37"/>
      <c r="J48" s="37"/>
      <c r="K48" s="37">
        <v>20</v>
      </c>
      <c r="L48" s="33">
        <f t="shared" si="17"/>
        <v>1200</v>
      </c>
      <c r="M48" s="37"/>
      <c r="N48" s="37"/>
      <c r="O48" s="33">
        <f t="shared" si="18"/>
        <v>40</v>
      </c>
      <c r="P48" s="41">
        <v>60</v>
      </c>
      <c r="Q48" s="39">
        <f t="shared" si="19"/>
        <v>2400</v>
      </c>
      <c r="R48" s="45"/>
      <c r="S48" s="46"/>
    </row>
    <row r="49" spans="2:19" x14ac:dyDescent="0.25">
      <c r="B49" s="40">
        <v>14111531</v>
      </c>
      <c r="C49" s="36" t="s">
        <v>93</v>
      </c>
      <c r="D49" s="30" t="s">
        <v>100</v>
      </c>
      <c r="E49" s="30" t="s">
        <v>100</v>
      </c>
      <c r="F49" s="30" t="s">
        <v>95</v>
      </c>
      <c r="G49" s="37">
        <v>20</v>
      </c>
      <c r="H49" s="33">
        <f t="shared" si="16"/>
        <v>11600</v>
      </c>
      <c r="I49" s="37"/>
      <c r="J49" s="37"/>
      <c r="K49" s="37">
        <v>20</v>
      </c>
      <c r="L49" s="33">
        <f t="shared" si="17"/>
        <v>11600</v>
      </c>
      <c r="M49" s="37"/>
      <c r="N49" s="37"/>
      <c r="O49" s="33">
        <f t="shared" si="18"/>
        <v>40</v>
      </c>
      <c r="P49" s="41">
        <v>580</v>
      </c>
      <c r="Q49" s="39">
        <f t="shared" si="19"/>
        <v>23200</v>
      </c>
      <c r="R49" s="47"/>
      <c r="S49" s="81"/>
    </row>
    <row r="50" spans="2:19" x14ac:dyDescent="0.25">
      <c r="B50" s="40">
        <v>44122003</v>
      </c>
      <c r="C50" s="36" t="s">
        <v>101</v>
      </c>
      <c r="D50" s="30" t="s">
        <v>102</v>
      </c>
      <c r="E50" s="30" t="s">
        <v>102</v>
      </c>
      <c r="F50" s="30" t="s">
        <v>95</v>
      </c>
      <c r="G50" s="37">
        <v>40</v>
      </c>
      <c r="H50" s="33">
        <f t="shared" si="16"/>
        <v>8800</v>
      </c>
      <c r="I50" s="37"/>
      <c r="J50" s="37"/>
      <c r="K50" s="37">
        <v>40</v>
      </c>
      <c r="L50" s="33">
        <f t="shared" si="17"/>
        <v>8800</v>
      </c>
      <c r="M50" s="37"/>
      <c r="N50" s="37"/>
      <c r="O50" s="33">
        <f t="shared" si="18"/>
        <v>80</v>
      </c>
      <c r="P50" s="41">
        <v>220</v>
      </c>
      <c r="Q50" s="42">
        <f t="shared" si="19"/>
        <v>17600</v>
      </c>
      <c r="R50" s="48"/>
    </row>
    <row r="51" spans="2:19" x14ac:dyDescent="0.25">
      <c r="B51" s="40">
        <v>44122003</v>
      </c>
      <c r="C51" s="36" t="s">
        <v>101</v>
      </c>
      <c r="D51" s="30" t="s">
        <v>103</v>
      </c>
      <c r="E51" s="30" t="s">
        <v>103</v>
      </c>
      <c r="F51" s="30" t="s">
        <v>95</v>
      </c>
      <c r="G51" s="37">
        <v>30</v>
      </c>
      <c r="H51" s="33">
        <f t="shared" si="16"/>
        <v>7500</v>
      </c>
      <c r="I51" s="37"/>
      <c r="J51" s="37"/>
      <c r="K51" s="37">
        <v>30</v>
      </c>
      <c r="L51" s="33">
        <f t="shared" si="17"/>
        <v>7500</v>
      </c>
      <c r="M51" s="37"/>
      <c r="N51" s="37"/>
      <c r="O51" s="33">
        <f t="shared" si="18"/>
        <v>60</v>
      </c>
      <c r="P51" s="41">
        <v>250</v>
      </c>
      <c r="Q51" s="42">
        <f t="shared" si="19"/>
        <v>15000</v>
      </c>
      <c r="R51" s="49"/>
    </row>
    <row r="52" spans="2:19" x14ac:dyDescent="0.25">
      <c r="B52" s="40">
        <v>44122003</v>
      </c>
      <c r="C52" s="36" t="s">
        <v>101</v>
      </c>
      <c r="D52" s="30" t="s">
        <v>104</v>
      </c>
      <c r="E52" s="30" t="s">
        <v>104</v>
      </c>
      <c r="F52" s="30" t="s">
        <v>95</v>
      </c>
      <c r="G52" s="37">
        <v>30</v>
      </c>
      <c r="H52" s="33">
        <f t="shared" si="16"/>
        <v>10500</v>
      </c>
      <c r="I52" s="37"/>
      <c r="J52" s="37"/>
      <c r="K52" s="37">
        <v>30</v>
      </c>
      <c r="L52" s="33">
        <f t="shared" si="17"/>
        <v>10500</v>
      </c>
      <c r="M52" s="37"/>
      <c r="N52" s="37"/>
      <c r="O52" s="33">
        <f t="shared" si="18"/>
        <v>60</v>
      </c>
      <c r="P52" s="41">
        <v>350</v>
      </c>
      <c r="Q52" s="42">
        <f t="shared" si="19"/>
        <v>21000</v>
      </c>
      <c r="R52" s="29"/>
    </row>
    <row r="53" spans="2:19" ht="33.75" x14ac:dyDescent="0.25">
      <c r="B53" s="40">
        <v>44122003</v>
      </c>
      <c r="C53" s="36" t="s">
        <v>101</v>
      </c>
      <c r="D53" s="30" t="s">
        <v>105</v>
      </c>
      <c r="E53" s="30" t="s">
        <v>105</v>
      </c>
      <c r="F53" s="30" t="s">
        <v>95</v>
      </c>
      <c r="G53" s="37">
        <v>150</v>
      </c>
      <c r="H53" s="33">
        <f t="shared" si="16"/>
        <v>72000</v>
      </c>
      <c r="I53" s="37"/>
      <c r="J53" s="37"/>
      <c r="K53" s="37">
        <v>150</v>
      </c>
      <c r="L53" s="33">
        <f t="shared" si="17"/>
        <v>72000</v>
      </c>
      <c r="M53" s="37"/>
      <c r="N53" s="37"/>
      <c r="O53" s="33">
        <f t="shared" si="18"/>
        <v>300</v>
      </c>
      <c r="P53" s="41">
        <v>480</v>
      </c>
      <c r="Q53" s="42">
        <f t="shared" si="19"/>
        <v>144000</v>
      </c>
      <c r="R53" s="29"/>
    </row>
    <row r="54" spans="2:19" x14ac:dyDescent="0.25">
      <c r="B54" s="40">
        <v>31201512</v>
      </c>
      <c r="C54" s="36" t="s">
        <v>101</v>
      </c>
      <c r="D54" s="30" t="s">
        <v>106</v>
      </c>
      <c r="E54" s="30" t="s">
        <v>106</v>
      </c>
      <c r="F54" s="30" t="s">
        <v>95</v>
      </c>
      <c r="G54" s="37">
        <v>90</v>
      </c>
      <c r="H54" s="33">
        <f t="shared" si="16"/>
        <v>16200</v>
      </c>
      <c r="I54" s="37"/>
      <c r="J54" s="37"/>
      <c r="K54" s="37">
        <v>90</v>
      </c>
      <c r="L54" s="33">
        <f t="shared" si="17"/>
        <v>16200</v>
      </c>
      <c r="M54" s="37"/>
      <c r="N54" s="37"/>
      <c r="O54" s="33">
        <f t="shared" si="18"/>
        <v>180</v>
      </c>
      <c r="P54" s="41">
        <v>180</v>
      </c>
      <c r="Q54" s="42">
        <f t="shared" si="19"/>
        <v>32400</v>
      </c>
      <c r="R54" s="29"/>
    </row>
    <row r="55" spans="2:19" x14ac:dyDescent="0.25">
      <c r="B55" s="40">
        <v>31201512</v>
      </c>
      <c r="C55" s="36" t="s">
        <v>101</v>
      </c>
      <c r="D55" s="30" t="s">
        <v>107</v>
      </c>
      <c r="E55" s="30" t="s">
        <v>107</v>
      </c>
      <c r="F55" s="30" t="s">
        <v>95</v>
      </c>
      <c r="G55" s="37">
        <v>90</v>
      </c>
      <c r="H55" s="33">
        <f t="shared" si="16"/>
        <v>13050</v>
      </c>
      <c r="I55" s="37"/>
      <c r="J55" s="37"/>
      <c r="K55" s="37">
        <v>90</v>
      </c>
      <c r="L55" s="33">
        <f t="shared" si="17"/>
        <v>13050</v>
      </c>
      <c r="M55" s="37"/>
      <c r="N55" s="37"/>
      <c r="O55" s="33">
        <f t="shared" si="18"/>
        <v>180</v>
      </c>
      <c r="P55" s="41">
        <v>145</v>
      </c>
      <c r="Q55" s="42">
        <f t="shared" si="19"/>
        <v>26100</v>
      </c>
      <c r="R55" s="29"/>
    </row>
    <row r="56" spans="2:19" x14ac:dyDescent="0.25">
      <c r="B56" s="40">
        <v>44122104</v>
      </c>
      <c r="C56" s="36" t="s">
        <v>101</v>
      </c>
      <c r="D56" s="30" t="s">
        <v>108</v>
      </c>
      <c r="E56" s="30" t="s">
        <v>108</v>
      </c>
      <c r="F56" s="30" t="s">
        <v>97</v>
      </c>
      <c r="G56" s="37">
        <v>60</v>
      </c>
      <c r="H56" s="33">
        <f t="shared" si="16"/>
        <v>12600</v>
      </c>
      <c r="I56" s="37"/>
      <c r="J56" s="37"/>
      <c r="K56" s="37">
        <v>60</v>
      </c>
      <c r="L56" s="33">
        <f t="shared" si="17"/>
        <v>12600</v>
      </c>
      <c r="M56" s="37"/>
      <c r="N56" s="37"/>
      <c r="O56" s="33">
        <f t="shared" si="18"/>
        <v>120</v>
      </c>
      <c r="P56" s="41">
        <v>210</v>
      </c>
      <c r="Q56" s="42">
        <f t="shared" si="19"/>
        <v>25200</v>
      </c>
      <c r="R56" s="29"/>
    </row>
    <row r="57" spans="2:19" x14ac:dyDescent="0.25">
      <c r="B57" s="40">
        <v>44122104</v>
      </c>
      <c r="C57" s="36" t="s">
        <v>101</v>
      </c>
      <c r="D57" s="30" t="s">
        <v>109</v>
      </c>
      <c r="E57" s="30" t="s">
        <v>109</v>
      </c>
      <c r="F57" s="30" t="s">
        <v>97</v>
      </c>
      <c r="G57" s="37">
        <v>60</v>
      </c>
      <c r="H57" s="33">
        <f t="shared" si="16"/>
        <v>10800</v>
      </c>
      <c r="I57" s="37"/>
      <c r="J57" s="37"/>
      <c r="K57" s="37">
        <v>60</v>
      </c>
      <c r="L57" s="33">
        <f t="shared" si="17"/>
        <v>10800</v>
      </c>
      <c r="M57" s="37"/>
      <c r="N57" s="37"/>
      <c r="O57" s="33">
        <f t="shared" si="18"/>
        <v>120</v>
      </c>
      <c r="P57" s="41">
        <v>180</v>
      </c>
      <c r="Q57" s="42">
        <f t="shared" si="19"/>
        <v>21600</v>
      </c>
      <c r="R57" s="29"/>
    </row>
    <row r="58" spans="2:19" x14ac:dyDescent="0.25">
      <c r="B58" s="40">
        <v>44122104</v>
      </c>
      <c r="C58" s="36" t="s">
        <v>101</v>
      </c>
      <c r="D58" s="30" t="s">
        <v>110</v>
      </c>
      <c r="E58" s="30" t="s">
        <v>110</v>
      </c>
      <c r="F58" s="30" t="s">
        <v>97</v>
      </c>
      <c r="G58" s="37">
        <v>60</v>
      </c>
      <c r="H58" s="33">
        <f t="shared" si="16"/>
        <v>7200</v>
      </c>
      <c r="I58" s="37"/>
      <c r="J58" s="37"/>
      <c r="K58" s="37">
        <v>60</v>
      </c>
      <c r="L58" s="33">
        <f t="shared" si="17"/>
        <v>7200</v>
      </c>
      <c r="M58" s="37"/>
      <c r="N58" s="37"/>
      <c r="O58" s="33">
        <f t="shared" si="18"/>
        <v>120</v>
      </c>
      <c r="P58" s="41">
        <v>120</v>
      </c>
      <c r="Q58" s="42">
        <f t="shared" si="19"/>
        <v>14400</v>
      </c>
      <c r="R58" s="29"/>
    </row>
    <row r="59" spans="2:19" x14ac:dyDescent="0.25">
      <c r="B59" s="40">
        <v>44122104</v>
      </c>
      <c r="C59" s="36" t="s">
        <v>101</v>
      </c>
      <c r="D59" s="30" t="s">
        <v>111</v>
      </c>
      <c r="E59" s="30" t="s">
        <v>111</v>
      </c>
      <c r="F59" s="30" t="s">
        <v>97</v>
      </c>
      <c r="G59" s="37">
        <v>80</v>
      </c>
      <c r="H59" s="33">
        <f t="shared" si="16"/>
        <v>6000</v>
      </c>
      <c r="I59" s="37"/>
      <c r="J59" s="37"/>
      <c r="K59" s="37">
        <v>80</v>
      </c>
      <c r="L59" s="33">
        <f t="shared" si="17"/>
        <v>6000</v>
      </c>
      <c r="M59" s="37"/>
      <c r="N59" s="37"/>
      <c r="O59" s="33">
        <f t="shared" si="18"/>
        <v>160</v>
      </c>
      <c r="P59" s="41">
        <v>75</v>
      </c>
      <c r="Q59" s="42">
        <f t="shared" si="19"/>
        <v>12000</v>
      </c>
      <c r="R59" s="29"/>
    </row>
    <row r="60" spans="2:19" x14ac:dyDescent="0.25">
      <c r="B60" s="40">
        <v>44122104</v>
      </c>
      <c r="C60" s="36" t="s">
        <v>101</v>
      </c>
      <c r="D60" s="30" t="s">
        <v>112</v>
      </c>
      <c r="E60" s="30" t="s">
        <v>112</v>
      </c>
      <c r="F60" s="30" t="s">
        <v>97</v>
      </c>
      <c r="G60" s="37">
        <v>80</v>
      </c>
      <c r="H60" s="33">
        <f t="shared" si="16"/>
        <v>5200</v>
      </c>
      <c r="I60" s="37"/>
      <c r="J60" s="37"/>
      <c r="K60" s="37">
        <v>80</v>
      </c>
      <c r="L60" s="33">
        <f t="shared" si="17"/>
        <v>5200</v>
      </c>
      <c r="M60" s="37"/>
      <c r="N60" s="37"/>
      <c r="O60" s="33">
        <f t="shared" si="18"/>
        <v>160</v>
      </c>
      <c r="P60" s="41">
        <v>65</v>
      </c>
      <c r="Q60" s="42">
        <f t="shared" si="19"/>
        <v>10400</v>
      </c>
      <c r="R60" s="29"/>
    </row>
    <row r="61" spans="2:19" x14ac:dyDescent="0.25">
      <c r="B61" s="40">
        <v>43201811</v>
      </c>
      <c r="C61" s="36" t="s">
        <v>101</v>
      </c>
      <c r="D61" s="30" t="s">
        <v>113</v>
      </c>
      <c r="E61" s="30" t="s">
        <v>113</v>
      </c>
      <c r="F61" s="30" t="s">
        <v>95</v>
      </c>
      <c r="G61" s="37">
        <v>50</v>
      </c>
      <c r="H61" s="33">
        <f t="shared" si="16"/>
        <v>7000</v>
      </c>
      <c r="I61" s="37"/>
      <c r="J61" s="37"/>
      <c r="K61" s="37">
        <v>50</v>
      </c>
      <c r="L61" s="33">
        <f t="shared" si="17"/>
        <v>7000</v>
      </c>
      <c r="M61" s="37"/>
      <c r="N61" s="37"/>
      <c r="O61" s="33">
        <f t="shared" si="18"/>
        <v>100</v>
      </c>
      <c r="P61" s="41">
        <v>140</v>
      </c>
      <c r="Q61" s="42">
        <f t="shared" si="19"/>
        <v>14000</v>
      </c>
      <c r="R61" s="29"/>
    </row>
    <row r="62" spans="2:19" x14ac:dyDescent="0.25">
      <c r="B62" s="40">
        <v>44122011</v>
      </c>
      <c r="C62" s="36" t="s">
        <v>101</v>
      </c>
      <c r="D62" s="30" t="s">
        <v>114</v>
      </c>
      <c r="E62" s="30" t="s">
        <v>114</v>
      </c>
      <c r="F62" s="30" t="s">
        <v>97</v>
      </c>
      <c r="G62" s="37">
        <v>10</v>
      </c>
      <c r="H62" s="33">
        <f t="shared" si="16"/>
        <v>4300</v>
      </c>
      <c r="I62" s="37"/>
      <c r="J62" s="37"/>
      <c r="K62" s="37">
        <v>10</v>
      </c>
      <c r="L62" s="33">
        <f t="shared" si="17"/>
        <v>4300</v>
      </c>
      <c r="M62" s="37"/>
      <c r="N62" s="37"/>
      <c r="O62" s="33">
        <f t="shared" si="18"/>
        <v>20</v>
      </c>
      <c r="P62" s="41">
        <v>430</v>
      </c>
      <c r="Q62" s="42">
        <f t="shared" si="19"/>
        <v>8600</v>
      </c>
      <c r="R62" s="29"/>
    </row>
    <row r="63" spans="2:19" x14ac:dyDescent="0.25">
      <c r="B63" s="40">
        <v>44122011</v>
      </c>
      <c r="C63" s="36" t="s">
        <v>101</v>
      </c>
      <c r="D63" s="30" t="s">
        <v>115</v>
      </c>
      <c r="E63" s="30" t="s">
        <v>115</v>
      </c>
      <c r="F63" s="30" t="s">
        <v>97</v>
      </c>
      <c r="G63" s="37">
        <v>130</v>
      </c>
      <c r="H63" s="33">
        <f t="shared" si="16"/>
        <v>45500</v>
      </c>
      <c r="I63" s="37"/>
      <c r="J63" s="37"/>
      <c r="K63" s="37">
        <v>130</v>
      </c>
      <c r="L63" s="33">
        <f t="shared" si="17"/>
        <v>45500</v>
      </c>
      <c r="M63" s="37"/>
      <c r="N63" s="37"/>
      <c r="O63" s="33">
        <f t="shared" si="18"/>
        <v>260</v>
      </c>
      <c r="P63" s="41">
        <v>350</v>
      </c>
      <c r="Q63" s="42">
        <f t="shared" si="19"/>
        <v>91000</v>
      </c>
      <c r="R63" s="29"/>
    </row>
    <row r="64" spans="2:19" x14ac:dyDescent="0.25">
      <c r="B64" s="40">
        <v>44122011</v>
      </c>
      <c r="C64" s="36" t="s">
        <v>101</v>
      </c>
      <c r="D64" s="30" t="s">
        <v>116</v>
      </c>
      <c r="E64" s="30" t="s">
        <v>116</v>
      </c>
      <c r="F64" s="30" t="s">
        <v>97</v>
      </c>
      <c r="G64" s="37">
        <v>20</v>
      </c>
      <c r="H64" s="33">
        <f t="shared" si="16"/>
        <v>7200</v>
      </c>
      <c r="I64" s="37"/>
      <c r="J64" s="37"/>
      <c r="K64" s="37">
        <v>10</v>
      </c>
      <c r="L64" s="33">
        <f t="shared" si="17"/>
        <v>3600</v>
      </c>
      <c r="M64" s="37"/>
      <c r="N64" s="37"/>
      <c r="O64" s="33">
        <f t="shared" si="18"/>
        <v>30</v>
      </c>
      <c r="P64" s="41">
        <v>360</v>
      </c>
      <c r="Q64" s="42">
        <f t="shared" si="19"/>
        <v>10800</v>
      </c>
      <c r="R64" s="29"/>
    </row>
    <row r="65" spans="2:18" x14ac:dyDescent="0.25">
      <c r="B65" s="40">
        <v>44122011</v>
      </c>
      <c r="C65" s="36" t="s">
        <v>101</v>
      </c>
      <c r="D65" s="30" t="s">
        <v>117</v>
      </c>
      <c r="E65" s="30" t="s">
        <v>117</v>
      </c>
      <c r="F65" s="30" t="s">
        <v>97</v>
      </c>
      <c r="G65" s="37">
        <v>40</v>
      </c>
      <c r="H65" s="33">
        <f t="shared" si="16"/>
        <v>184000</v>
      </c>
      <c r="I65" s="37"/>
      <c r="J65" s="37"/>
      <c r="K65" s="37">
        <v>40</v>
      </c>
      <c r="L65" s="33">
        <f t="shared" si="17"/>
        <v>184000</v>
      </c>
      <c r="M65" s="37"/>
      <c r="N65" s="37"/>
      <c r="O65" s="33">
        <f t="shared" si="18"/>
        <v>80</v>
      </c>
      <c r="P65" s="41">
        <v>4600</v>
      </c>
      <c r="Q65" s="42">
        <f t="shared" si="19"/>
        <v>368000</v>
      </c>
      <c r="R65" s="29"/>
    </row>
    <row r="66" spans="2:18" x14ac:dyDescent="0.25">
      <c r="B66" s="40">
        <v>44121611</v>
      </c>
      <c r="C66" s="36" t="s">
        <v>101</v>
      </c>
      <c r="D66" s="30" t="s">
        <v>118</v>
      </c>
      <c r="E66" s="30" t="s">
        <v>118</v>
      </c>
      <c r="F66" s="30" t="s">
        <v>97</v>
      </c>
      <c r="G66" s="37">
        <v>300</v>
      </c>
      <c r="H66" s="33">
        <f t="shared" si="16"/>
        <v>42000</v>
      </c>
      <c r="I66" s="37"/>
      <c r="J66" s="37"/>
      <c r="K66" s="37">
        <v>300</v>
      </c>
      <c r="L66" s="33">
        <f t="shared" si="17"/>
        <v>42000</v>
      </c>
      <c r="M66" s="37"/>
      <c r="N66" s="37"/>
      <c r="O66" s="33">
        <f t="shared" si="18"/>
        <v>600</v>
      </c>
      <c r="P66" s="41">
        <v>140</v>
      </c>
      <c r="Q66" s="42">
        <f t="shared" si="19"/>
        <v>84000</v>
      </c>
      <c r="R66" s="29"/>
    </row>
    <row r="67" spans="2:18" x14ac:dyDescent="0.25">
      <c r="B67" s="40">
        <v>44122107</v>
      </c>
      <c r="C67" s="36" t="s">
        <v>101</v>
      </c>
      <c r="D67" s="30" t="s">
        <v>119</v>
      </c>
      <c r="E67" s="30" t="s">
        <v>119</v>
      </c>
      <c r="F67" s="30" t="s">
        <v>97</v>
      </c>
      <c r="G67" s="37">
        <v>125</v>
      </c>
      <c r="H67" s="33">
        <f t="shared" si="16"/>
        <v>12500</v>
      </c>
      <c r="I67" s="37"/>
      <c r="J67" s="37"/>
      <c r="K67" s="37">
        <v>126</v>
      </c>
      <c r="L67" s="33">
        <f t="shared" si="17"/>
        <v>12600</v>
      </c>
      <c r="M67" s="37"/>
      <c r="N67" s="37"/>
      <c r="O67" s="33">
        <f t="shared" si="18"/>
        <v>251</v>
      </c>
      <c r="P67" s="41">
        <v>100</v>
      </c>
      <c r="Q67" s="42">
        <f t="shared" si="19"/>
        <v>25100</v>
      </c>
      <c r="R67" s="29"/>
    </row>
    <row r="68" spans="2:18" x14ac:dyDescent="0.25">
      <c r="B68" s="40">
        <v>44121615</v>
      </c>
      <c r="C68" s="36" t="s">
        <v>101</v>
      </c>
      <c r="D68" s="30" t="s">
        <v>120</v>
      </c>
      <c r="E68" s="30" t="s">
        <v>120</v>
      </c>
      <c r="F68" s="30" t="s">
        <v>95</v>
      </c>
      <c r="G68" s="37">
        <v>90</v>
      </c>
      <c r="H68" s="33">
        <f t="shared" si="16"/>
        <v>31500</v>
      </c>
      <c r="I68" s="37"/>
      <c r="J68" s="37"/>
      <c r="K68" s="37">
        <v>90</v>
      </c>
      <c r="L68" s="33">
        <f t="shared" si="17"/>
        <v>31500</v>
      </c>
      <c r="M68" s="37"/>
      <c r="N68" s="37"/>
      <c r="O68" s="33">
        <f t="shared" si="18"/>
        <v>180</v>
      </c>
      <c r="P68" s="41">
        <v>350</v>
      </c>
      <c r="Q68" s="42">
        <f t="shared" si="19"/>
        <v>63000</v>
      </c>
      <c r="R68" s="29"/>
    </row>
    <row r="69" spans="2:18" ht="22.5" x14ac:dyDescent="0.25">
      <c r="B69" s="40">
        <v>44121615</v>
      </c>
      <c r="C69" s="36" t="s">
        <v>101</v>
      </c>
      <c r="D69" s="30" t="s">
        <v>121</v>
      </c>
      <c r="E69" s="30" t="s">
        <v>121</v>
      </c>
      <c r="F69" s="30" t="s">
        <v>95</v>
      </c>
      <c r="G69" s="37">
        <v>30</v>
      </c>
      <c r="H69" s="33">
        <f t="shared" si="16"/>
        <v>15000</v>
      </c>
      <c r="I69" s="37"/>
      <c r="J69" s="37"/>
      <c r="K69" s="37">
        <v>30</v>
      </c>
      <c r="L69" s="33">
        <f t="shared" si="17"/>
        <v>15000</v>
      </c>
      <c r="M69" s="37"/>
      <c r="N69" s="37"/>
      <c r="O69" s="33">
        <f t="shared" si="18"/>
        <v>60</v>
      </c>
      <c r="P69" s="41">
        <v>500</v>
      </c>
      <c r="Q69" s="42">
        <f t="shared" si="19"/>
        <v>30000</v>
      </c>
      <c r="R69" s="29"/>
    </row>
    <row r="70" spans="2:18" x14ac:dyDescent="0.25">
      <c r="B70" s="40">
        <v>44121701</v>
      </c>
      <c r="C70" s="36" t="s">
        <v>101</v>
      </c>
      <c r="D70" s="30" t="s">
        <v>122</v>
      </c>
      <c r="E70" s="30" t="s">
        <v>122</v>
      </c>
      <c r="F70" s="30" t="s">
        <v>97</v>
      </c>
      <c r="G70" s="37">
        <v>202</v>
      </c>
      <c r="H70" s="33">
        <f t="shared" si="16"/>
        <v>50500</v>
      </c>
      <c r="I70" s="37"/>
      <c r="J70" s="37"/>
      <c r="K70" s="37">
        <v>150</v>
      </c>
      <c r="L70" s="33">
        <f t="shared" si="17"/>
        <v>37500</v>
      </c>
      <c r="M70" s="37"/>
      <c r="N70" s="37"/>
      <c r="O70" s="33">
        <f t="shared" si="18"/>
        <v>352</v>
      </c>
      <c r="P70" s="41">
        <v>250</v>
      </c>
      <c r="Q70" s="42">
        <f t="shared" si="19"/>
        <v>88000</v>
      </c>
      <c r="R70" s="29"/>
    </row>
    <row r="71" spans="2:18" x14ac:dyDescent="0.25">
      <c r="B71" s="40">
        <v>44121716</v>
      </c>
      <c r="C71" s="36" t="s">
        <v>101</v>
      </c>
      <c r="D71" s="30" t="s">
        <v>123</v>
      </c>
      <c r="E71" s="30" t="s">
        <v>123</v>
      </c>
      <c r="F71" s="30" t="s">
        <v>97</v>
      </c>
      <c r="G71" s="26">
        <v>30</v>
      </c>
      <c r="H71" s="33">
        <f t="shared" si="16"/>
        <v>9000</v>
      </c>
      <c r="I71" s="26"/>
      <c r="J71" s="26"/>
      <c r="K71" s="26">
        <v>30</v>
      </c>
      <c r="L71" s="33">
        <f t="shared" si="17"/>
        <v>9000</v>
      </c>
      <c r="M71" s="26"/>
      <c r="N71" s="26"/>
      <c r="O71" s="33">
        <f t="shared" si="18"/>
        <v>60</v>
      </c>
      <c r="P71" s="41">
        <v>300</v>
      </c>
      <c r="Q71" s="42">
        <f t="shared" si="19"/>
        <v>18000</v>
      </c>
      <c r="R71" s="29"/>
    </row>
    <row r="72" spans="2:18" x14ac:dyDescent="0.25">
      <c r="B72" s="40">
        <v>44121708</v>
      </c>
      <c r="C72" s="36" t="s">
        <v>101</v>
      </c>
      <c r="D72" s="30" t="s">
        <v>124</v>
      </c>
      <c r="E72" s="30" t="s">
        <v>124</v>
      </c>
      <c r="F72" s="30" t="s">
        <v>97</v>
      </c>
      <c r="G72" s="37">
        <v>30</v>
      </c>
      <c r="H72" s="33">
        <f t="shared" si="16"/>
        <v>9000</v>
      </c>
      <c r="I72" s="37"/>
      <c r="J72" s="37"/>
      <c r="K72" s="37">
        <v>24</v>
      </c>
      <c r="L72" s="33">
        <f t="shared" si="17"/>
        <v>7200</v>
      </c>
      <c r="M72" s="37"/>
      <c r="N72" s="37"/>
      <c r="O72" s="33">
        <f t="shared" si="18"/>
        <v>54</v>
      </c>
      <c r="P72" s="41">
        <v>300</v>
      </c>
      <c r="Q72" s="42">
        <f t="shared" si="19"/>
        <v>16200</v>
      </c>
      <c r="R72" s="29"/>
    </row>
    <row r="73" spans="2:18" x14ac:dyDescent="0.25">
      <c r="B73" s="40">
        <v>44121708</v>
      </c>
      <c r="C73" s="36" t="s">
        <v>101</v>
      </c>
      <c r="D73" s="30" t="s">
        <v>125</v>
      </c>
      <c r="E73" s="30" t="s">
        <v>125</v>
      </c>
      <c r="F73" s="30" t="s">
        <v>97</v>
      </c>
      <c r="G73" s="26">
        <v>25</v>
      </c>
      <c r="H73" s="33">
        <f t="shared" si="16"/>
        <v>5000</v>
      </c>
      <c r="I73" s="26"/>
      <c r="J73" s="26"/>
      <c r="K73" s="26">
        <v>30</v>
      </c>
      <c r="L73" s="33">
        <f t="shared" si="17"/>
        <v>6000</v>
      </c>
      <c r="M73" s="26"/>
      <c r="N73" s="26"/>
      <c r="O73" s="33">
        <f t="shared" si="18"/>
        <v>55</v>
      </c>
      <c r="P73" s="41">
        <v>200</v>
      </c>
      <c r="Q73" s="42">
        <f t="shared" si="19"/>
        <v>11000</v>
      </c>
      <c r="R73" s="29"/>
    </row>
    <row r="74" spans="2:18" x14ac:dyDescent="0.25">
      <c r="B74" s="40">
        <v>44121708</v>
      </c>
      <c r="C74" s="36" t="s">
        <v>101</v>
      </c>
      <c r="D74" s="30" t="s">
        <v>126</v>
      </c>
      <c r="E74" s="30" t="s">
        <v>126</v>
      </c>
      <c r="F74" s="30" t="s">
        <v>97</v>
      </c>
      <c r="G74" s="37">
        <v>30</v>
      </c>
      <c r="H74" s="33">
        <f t="shared" si="16"/>
        <v>7500</v>
      </c>
      <c r="I74" s="37"/>
      <c r="J74" s="37"/>
      <c r="K74" s="37">
        <v>30</v>
      </c>
      <c r="L74" s="33">
        <f t="shared" si="17"/>
        <v>7500</v>
      </c>
      <c r="M74" s="37"/>
      <c r="N74" s="37"/>
      <c r="O74" s="33">
        <f t="shared" si="18"/>
        <v>60</v>
      </c>
      <c r="P74" s="41">
        <v>250</v>
      </c>
      <c r="Q74" s="42">
        <f t="shared" si="19"/>
        <v>15000</v>
      </c>
      <c r="R74" s="29"/>
    </row>
    <row r="75" spans="2:18" x14ac:dyDescent="0.25">
      <c r="B75" s="40">
        <v>44122017</v>
      </c>
      <c r="C75" s="36" t="s">
        <v>101</v>
      </c>
      <c r="D75" s="30" t="s">
        <v>127</v>
      </c>
      <c r="E75" s="30" t="s">
        <v>127</v>
      </c>
      <c r="F75" s="30" t="s">
        <v>97</v>
      </c>
      <c r="G75" s="37">
        <v>45</v>
      </c>
      <c r="H75" s="33">
        <f t="shared" si="16"/>
        <v>112500</v>
      </c>
      <c r="I75" s="37"/>
      <c r="J75" s="37"/>
      <c r="K75" s="37">
        <v>45</v>
      </c>
      <c r="L75" s="33">
        <f t="shared" si="17"/>
        <v>112500</v>
      </c>
      <c r="M75" s="37"/>
      <c r="N75" s="37"/>
      <c r="O75" s="33">
        <f t="shared" si="18"/>
        <v>90</v>
      </c>
      <c r="P75" s="41">
        <v>2500</v>
      </c>
      <c r="Q75" s="42">
        <f t="shared" si="19"/>
        <v>225000</v>
      </c>
      <c r="R75" s="29"/>
    </row>
    <row r="76" spans="2:18" x14ac:dyDescent="0.25">
      <c r="B76" s="40">
        <v>44122017</v>
      </c>
      <c r="C76" s="36" t="s">
        <v>101</v>
      </c>
      <c r="D76" s="30" t="s">
        <v>128</v>
      </c>
      <c r="E76" s="30" t="s">
        <v>128</v>
      </c>
      <c r="F76" s="30" t="s">
        <v>97</v>
      </c>
      <c r="G76" s="26">
        <v>60</v>
      </c>
      <c r="H76" s="33">
        <f t="shared" si="16"/>
        <v>234000</v>
      </c>
      <c r="I76" s="26"/>
      <c r="J76" s="26"/>
      <c r="K76" s="26">
        <v>60</v>
      </c>
      <c r="L76" s="33">
        <f t="shared" si="17"/>
        <v>234000</v>
      </c>
      <c r="M76" s="26"/>
      <c r="N76" s="26"/>
      <c r="O76" s="33">
        <f t="shared" si="18"/>
        <v>120</v>
      </c>
      <c r="P76" s="41">
        <v>3900</v>
      </c>
      <c r="Q76" s="42">
        <f>O76*P76</f>
        <v>468000</v>
      </c>
      <c r="R76" s="29"/>
    </row>
    <row r="77" spans="2:18" x14ac:dyDescent="0.25">
      <c r="B77" s="40">
        <v>44101602</v>
      </c>
      <c r="C77" s="36" t="s">
        <v>101</v>
      </c>
      <c r="D77" s="30" t="s">
        <v>129</v>
      </c>
      <c r="E77" s="30" t="s">
        <v>129</v>
      </c>
      <c r="F77" s="30" t="s">
        <v>95</v>
      </c>
      <c r="G77" s="37">
        <v>90</v>
      </c>
      <c r="H77" s="33">
        <f t="shared" si="16"/>
        <v>22500</v>
      </c>
      <c r="I77" s="37"/>
      <c r="J77" s="37"/>
      <c r="K77" s="37">
        <v>90</v>
      </c>
      <c r="L77" s="33">
        <f t="shared" si="17"/>
        <v>22500</v>
      </c>
      <c r="M77" s="37"/>
      <c r="N77" s="37"/>
      <c r="O77" s="33">
        <f t="shared" si="18"/>
        <v>180</v>
      </c>
      <c r="P77" s="41">
        <v>250</v>
      </c>
      <c r="Q77" s="42">
        <f t="shared" ref="Q77:Q81" si="20">O77*P77</f>
        <v>45000</v>
      </c>
      <c r="R77" s="29"/>
    </row>
    <row r="78" spans="2:18" x14ac:dyDescent="0.25">
      <c r="B78" s="50">
        <v>44101602</v>
      </c>
      <c r="C78" s="36" t="s">
        <v>101</v>
      </c>
      <c r="D78" s="30" t="s">
        <v>130</v>
      </c>
      <c r="E78" s="30" t="s">
        <v>130</v>
      </c>
      <c r="F78" s="30" t="s">
        <v>95</v>
      </c>
      <c r="G78" s="37">
        <v>20</v>
      </c>
      <c r="H78" s="33">
        <f t="shared" si="16"/>
        <v>6500</v>
      </c>
      <c r="I78" s="37"/>
      <c r="J78" s="37"/>
      <c r="K78" s="37">
        <v>20</v>
      </c>
      <c r="L78" s="33">
        <f t="shared" si="17"/>
        <v>6500</v>
      </c>
      <c r="M78" s="37"/>
      <c r="N78" s="37"/>
      <c r="O78" s="33">
        <f t="shared" si="18"/>
        <v>40</v>
      </c>
      <c r="P78" s="41">
        <v>325</v>
      </c>
      <c r="Q78" s="42">
        <f t="shared" si="20"/>
        <v>13000</v>
      </c>
      <c r="R78" s="29"/>
    </row>
    <row r="79" spans="2:18" x14ac:dyDescent="0.25">
      <c r="B79" s="50">
        <v>44121716</v>
      </c>
      <c r="C79" s="36" t="s">
        <v>101</v>
      </c>
      <c r="D79" s="30" t="s">
        <v>131</v>
      </c>
      <c r="E79" s="30" t="s">
        <v>131</v>
      </c>
      <c r="F79" s="30" t="s">
        <v>97</v>
      </c>
      <c r="G79" s="37">
        <v>50</v>
      </c>
      <c r="H79" s="33">
        <f t="shared" si="16"/>
        <v>11250</v>
      </c>
      <c r="I79" s="37"/>
      <c r="J79" s="37"/>
      <c r="K79" s="37">
        <v>50</v>
      </c>
      <c r="L79" s="33">
        <f t="shared" si="17"/>
        <v>11250</v>
      </c>
      <c r="M79" s="37"/>
      <c r="N79" s="37"/>
      <c r="O79" s="33">
        <f t="shared" si="18"/>
        <v>100</v>
      </c>
      <c r="P79" s="41">
        <v>225</v>
      </c>
      <c r="Q79" s="42">
        <f t="shared" si="20"/>
        <v>22500</v>
      </c>
      <c r="R79" s="29"/>
    </row>
    <row r="80" spans="2:18" x14ac:dyDescent="0.25">
      <c r="B80" s="50">
        <v>44121613</v>
      </c>
      <c r="C80" s="36" t="s">
        <v>101</v>
      </c>
      <c r="D80" s="30" t="s">
        <v>132</v>
      </c>
      <c r="E80" s="30" t="s">
        <v>132</v>
      </c>
      <c r="F80" s="30" t="s">
        <v>95</v>
      </c>
      <c r="G80" s="26">
        <v>50</v>
      </c>
      <c r="H80" s="33">
        <f t="shared" si="16"/>
        <v>1750</v>
      </c>
      <c r="I80" s="26"/>
      <c r="J80" s="26"/>
      <c r="K80" s="26">
        <v>50</v>
      </c>
      <c r="L80" s="33">
        <f t="shared" si="17"/>
        <v>1750</v>
      </c>
      <c r="M80" s="26"/>
      <c r="N80" s="26"/>
      <c r="O80" s="33">
        <f t="shared" si="18"/>
        <v>100</v>
      </c>
      <c r="P80" s="41">
        <v>35</v>
      </c>
      <c r="Q80" s="42">
        <f t="shared" si="20"/>
        <v>3500</v>
      </c>
      <c r="R80" s="29"/>
    </row>
    <row r="81" spans="2:19" x14ac:dyDescent="0.25">
      <c r="B81" s="50">
        <v>44121619</v>
      </c>
      <c r="C81" s="36" t="s">
        <v>101</v>
      </c>
      <c r="D81" s="30" t="s">
        <v>133</v>
      </c>
      <c r="E81" s="30" t="s">
        <v>133</v>
      </c>
      <c r="F81" s="30" t="s">
        <v>95</v>
      </c>
      <c r="G81" s="37">
        <v>50</v>
      </c>
      <c r="H81" s="33">
        <f t="shared" si="16"/>
        <v>1050</v>
      </c>
      <c r="I81" s="37"/>
      <c r="J81" s="37"/>
      <c r="K81" s="37">
        <v>50</v>
      </c>
      <c r="L81" s="33">
        <f t="shared" si="17"/>
        <v>1050</v>
      </c>
      <c r="M81" s="37"/>
      <c r="N81" s="37"/>
      <c r="O81" s="33">
        <f t="shared" si="18"/>
        <v>100</v>
      </c>
      <c r="P81" s="41">
        <v>21</v>
      </c>
      <c r="Q81" s="42">
        <f t="shared" si="20"/>
        <v>2100</v>
      </c>
      <c r="R81" s="29"/>
    </row>
    <row r="82" spans="2:19" x14ac:dyDescent="0.25">
      <c r="B82" s="50" t="s">
        <v>134</v>
      </c>
      <c r="C82" s="36" t="s">
        <v>101</v>
      </c>
      <c r="D82" s="30" t="s">
        <v>135</v>
      </c>
      <c r="E82" s="30" t="s">
        <v>135</v>
      </c>
      <c r="F82" s="30" t="s">
        <v>97</v>
      </c>
      <c r="G82" s="37">
        <v>10</v>
      </c>
      <c r="H82" s="33">
        <f t="shared" si="16"/>
        <v>36500</v>
      </c>
      <c r="I82" s="37"/>
      <c r="J82" s="37"/>
      <c r="K82" s="37">
        <v>10</v>
      </c>
      <c r="L82" s="33">
        <f t="shared" si="17"/>
        <v>36500</v>
      </c>
      <c r="M82" s="37"/>
      <c r="N82" s="37"/>
      <c r="O82" s="33">
        <f t="shared" si="18"/>
        <v>20</v>
      </c>
      <c r="P82" s="41">
        <v>3650</v>
      </c>
      <c r="Q82" s="42">
        <f>O82*P82</f>
        <v>73000</v>
      </c>
      <c r="R82" s="29"/>
    </row>
    <row r="83" spans="2:19" x14ac:dyDescent="0.25">
      <c r="B83" s="50" t="s">
        <v>134</v>
      </c>
      <c r="C83" s="36" t="s">
        <v>101</v>
      </c>
      <c r="D83" s="30" t="s">
        <v>136</v>
      </c>
      <c r="E83" s="30" t="s">
        <v>136</v>
      </c>
      <c r="F83" s="30" t="s">
        <v>97</v>
      </c>
      <c r="G83" s="37">
        <v>20</v>
      </c>
      <c r="H83" s="33">
        <f t="shared" si="16"/>
        <v>60000</v>
      </c>
      <c r="I83" s="37"/>
      <c r="J83" s="37"/>
      <c r="K83" s="37">
        <v>20</v>
      </c>
      <c r="L83" s="33">
        <f t="shared" si="17"/>
        <v>60000</v>
      </c>
      <c r="M83" s="37"/>
      <c r="N83" s="37"/>
      <c r="O83" s="33">
        <f t="shared" si="18"/>
        <v>40</v>
      </c>
      <c r="P83" s="41">
        <v>3000</v>
      </c>
      <c r="Q83" s="42">
        <f t="shared" ref="Q83:Q88" si="21">O83*P83</f>
        <v>120000</v>
      </c>
      <c r="R83" s="29"/>
    </row>
    <row r="84" spans="2:19" x14ac:dyDescent="0.25">
      <c r="B84" s="50" t="s">
        <v>137</v>
      </c>
      <c r="C84" s="36" t="s">
        <v>101</v>
      </c>
      <c r="D84" s="30" t="s">
        <v>138</v>
      </c>
      <c r="E84" s="30" t="s">
        <v>138</v>
      </c>
      <c r="F84" s="30" t="s">
        <v>95</v>
      </c>
      <c r="G84" s="37">
        <v>20</v>
      </c>
      <c r="H84" s="33">
        <f t="shared" si="16"/>
        <v>5000</v>
      </c>
      <c r="I84" s="37"/>
      <c r="J84" s="37"/>
      <c r="K84" s="37">
        <v>20</v>
      </c>
      <c r="L84" s="33">
        <f t="shared" si="17"/>
        <v>5000</v>
      </c>
      <c r="M84" s="37"/>
      <c r="N84" s="37"/>
      <c r="O84" s="33">
        <f t="shared" si="18"/>
        <v>40</v>
      </c>
      <c r="P84" s="41">
        <v>250</v>
      </c>
      <c r="Q84" s="42">
        <f t="shared" si="21"/>
        <v>10000</v>
      </c>
      <c r="R84" s="29"/>
    </row>
    <row r="85" spans="2:19" x14ac:dyDescent="0.25">
      <c r="B85" s="50">
        <v>44121612</v>
      </c>
      <c r="C85" s="36" t="s">
        <v>101</v>
      </c>
      <c r="D85" s="30" t="s">
        <v>139</v>
      </c>
      <c r="E85" s="30" t="s">
        <v>139</v>
      </c>
      <c r="F85" s="30" t="s">
        <v>95</v>
      </c>
      <c r="G85" s="37">
        <v>50</v>
      </c>
      <c r="H85" s="33">
        <f t="shared" si="16"/>
        <v>5000</v>
      </c>
      <c r="I85" s="37"/>
      <c r="J85" s="138"/>
      <c r="K85" s="37">
        <v>50</v>
      </c>
      <c r="L85" s="33">
        <f t="shared" si="17"/>
        <v>5000</v>
      </c>
      <c r="M85" s="37"/>
      <c r="N85" s="37"/>
      <c r="O85" s="33">
        <f t="shared" si="18"/>
        <v>100</v>
      </c>
      <c r="P85" s="41">
        <v>100</v>
      </c>
      <c r="Q85" s="42">
        <f t="shared" si="21"/>
        <v>10000</v>
      </c>
      <c r="R85" s="48"/>
    </row>
    <row r="86" spans="2:19" x14ac:dyDescent="0.25">
      <c r="B86" s="50">
        <v>44121904</v>
      </c>
      <c r="C86" s="36" t="s">
        <v>101</v>
      </c>
      <c r="D86" s="30" t="s">
        <v>140</v>
      </c>
      <c r="E86" s="30" t="s">
        <v>140</v>
      </c>
      <c r="F86" s="30" t="s">
        <v>95</v>
      </c>
      <c r="G86" s="37">
        <v>20</v>
      </c>
      <c r="H86" s="33">
        <f t="shared" si="16"/>
        <v>11000</v>
      </c>
      <c r="I86" s="37"/>
      <c r="J86" s="138"/>
      <c r="K86" s="37">
        <v>20</v>
      </c>
      <c r="L86" s="33">
        <f t="shared" si="17"/>
        <v>11000</v>
      </c>
      <c r="M86" s="37"/>
      <c r="N86" s="37"/>
      <c r="O86" s="33">
        <f t="shared" si="18"/>
        <v>40</v>
      </c>
      <c r="P86" s="41">
        <v>550</v>
      </c>
      <c r="Q86" s="42">
        <f t="shared" si="21"/>
        <v>22000</v>
      </c>
      <c r="R86" s="48"/>
      <c r="S86" s="82"/>
    </row>
    <row r="87" spans="2:19" ht="22.5" x14ac:dyDescent="0.25">
      <c r="B87" s="50">
        <v>55121802</v>
      </c>
      <c r="C87" s="36" t="s">
        <v>101</v>
      </c>
      <c r="D87" s="30" t="s">
        <v>141</v>
      </c>
      <c r="E87" s="30" t="s">
        <v>141</v>
      </c>
      <c r="F87" s="30" t="s">
        <v>97</v>
      </c>
      <c r="G87" s="37">
        <v>5</v>
      </c>
      <c r="H87" s="33">
        <f t="shared" si="16"/>
        <v>30000</v>
      </c>
      <c r="I87" s="37"/>
      <c r="J87" s="138"/>
      <c r="K87" s="37">
        <v>5</v>
      </c>
      <c r="L87" s="33">
        <f t="shared" si="17"/>
        <v>30000</v>
      </c>
      <c r="M87" s="37"/>
      <c r="N87" s="37"/>
      <c r="O87" s="33">
        <f t="shared" si="18"/>
        <v>10</v>
      </c>
      <c r="P87" s="41">
        <v>6000</v>
      </c>
      <c r="Q87" s="42">
        <f t="shared" si="21"/>
        <v>60000</v>
      </c>
      <c r="R87" s="48"/>
    </row>
    <row r="88" spans="2:19" x14ac:dyDescent="0.25">
      <c r="B88" s="50">
        <v>55121616</v>
      </c>
      <c r="C88" s="36" t="s">
        <v>142</v>
      </c>
      <c r="D88" s="30" t="s">
        <v>143</v>
      </c>
      <c r="E88" s="30" t="s">
        <v>143</v>
      </c>
      <c r="F88" s="30" t="s">
        <v>144</v>
      </c>
      <c r="G88" s="37">
        <v>20</v>
      </c>
      <c r="H88" s="33">
        <f t="shared" si="16"/>
        <v>1200</v>
      </c>
      <c r="I88" s="37"/>
      <c r="J88" s="138"/>
      <c r="K88" s="37">
        <v>20</v>
      </c>
      <c r="L88" s="33">
        <f t="shared" si="17"/>
        <v>1200</v>
      </c>
      <c r="M88" s="37"/>
      <c r="N88" s="37"/>
      <c r="O88" s="33">
        <f>SUM(G88+I88+K88+M88)</f>
        <v>40</v>
      </c>
      <c r="P88" s="41">
        <v>60</v>
      </c>
      <c r="Q88" s="39">
        <f t="shared" si="21"/>
        <v>2400</v>
      </c>
      <c r="R88" s="28">
        <f>SUM(Q44:Q88)</f>
        <v>3592200</v>
      </c>
    </row>
    <row r="89" spans="2:19" x14ac:dyDescent="0.25">
      <c r="B89" s="126"/>
      <c r="C89" s="127"/>
      <c r="D89" s="121"/>
      <c r="E89" s="121"/>
      <c r="F89" s="128"/>
      <c r="G89" s="129"/>
      <c r="H89" s="137">
        <f>SUM(H44:H88)</f>
        <v>1804750</v>
      </c>
      <c r="I89" s="112"/>
      <c r="J89" s="140"/>
      <c r="K89" s="111"/>
      <c r="L89" s="137">
        <f>SUM(L44:L88)</f>
        <v>1787450</v>
      </c>
      <c r="M89" s="139"/>
      <c r="N89" s="140"/>
      <c r="O89" s="123"/>
      <c r="P89" s="124"/>
      <c r="Q89" s="131">
        <f>SUM(H89+L89)</f>
        <v>3592200</v>
      </c>
      <c r="R89" s="66"/>
    </row>
    <row r="90" spans="2:19" ht="15" customHeight="1" x14ac:dyDescent="0.25">
      <c r="B90" s="207" t="s">
        <v>162</v>
      </c>
      <c r="C90" s="208"/>
      <c r="D90" s="208"/>
      <c r="E90" s="208"/>
      <c r="F90" s="209"/>
      <c r="G90" s="207" t="s">
        <v>50</v>
      </c>
      <c r="H90" s="208"/>
      <c r="I90" s="208"/>
      <c r="J90" s="208"/>
      <c r="K90" s="208"/>
      <c r="L90" s="208"/>
      <c r="M90" s="208"/>
      <c r="N90" s="208"/>
      <c r="O90" s="208"/>
      <c r="P90" s="208"/>
      <c r="Q90" s="209"/>
      <c r="R90" s="45"/>
      <c r="S90" s="81"/>
    </row>
    <row r="91" spans="2:19" ht="22.5" x14ac:dyDescent="0.25">
      <c r="B91" s="20" t="s">
        <v>51</v>
      </c>
      <c r="C91" s="21" t="s">
        <v>1</v>
      </c>
      <c r="D91" s="76" t="s">
        <v>52</v>
      </c>
      <c r="E91" s="77" t="s">
        <v>53</v>
      </c>
      <c r="F91" s="76" t="s">
        <v>54</v>
      </c>
      <c r="G91" s="78" t="s">
        <v>55</v>
      </c>
      <c r="H91" s="78"/>
      <c r="I91" s="78" t="s">
        <v>56</v>
      </c>
      <c r="J91" s="78"/>
      <c r="K91" s="78" t="s">
        <v>57</v>
      </c>
      <c r="L91" s="78"/>
      <c r="M91" s="78" t="s">
        <v>58</v>
      </c>
      <c r="N91" s="78"/>
      <c r="O91" s="78" t="s">
        <v>59</v>
      </c>
      <c r="P91" s="79" t="s">
        <v>60</v>
      </c>
      <c r="Q91" s="79" t="s">
        <v>61</v>
      </c>
      <c r="R91" s="43"/>
      <c r="S91" s="81"/>
    </row>
    <row r="92" spans="2:19" x14ac:dyDescent="0.25">
      <c r="B92" s="40">
        <f>'[2]CUADRO SOLICITUD'!C3</f>
        <v>14111704</v>
      </c>
      <c r="C92" s="36" t="s">
        <v>93</v>
      </c>
      <c r="D92" s="54" t="s">
        <v>163</v>
      </c>
      <c r="E92" s="30" t="str">
        <f>'[2]CUADRO SOLICITUD'!E3</f>
        <v>Papel de baño para dispensador (12/1)</v>
      </c>
      <c r="F92" s="25" t="str">
        <f>'[2]CUADRO SOLICITUD'!F3</f>
        <v>Fardo</v>
      </c>
      <c r="G92" s="37">
        <v>50</v>
      </c>
      <c r="H92" s="104">
        <f>G92*P92</f>
        <v>32500</v>
      </c>
      <c r="I92" s="37"/>
      <c r="J92" s="37"/>
      <c r="K92" s="37">
        <v>50</v>
      </c>
      <c r="L92" s="104">
        <f>K92*P92</f>
        <v>32500</v>
      </c>
      <c r="M92" s="37"/>
      <c r="N92" s="37"/>
      <c r="O92" s="37">
        <f>SUM(G92+I92+K92+M92)</f>
        <v>100</v>
      </c>
      <c r="P92" s="41">
        <v>650</v>
      </c>
      <c r="Q92" s="42">
        <f>O92*P92</f>
        <v>65000</v>
      </c>
      <c r="R92" s="43"/>
      <c r="S92" s="81"/>
    </row>
    <row r="93" spans="2:19" ht="23.25" x14ac:dyDescent="0.25">
      <c r="B93" s="40">
        <f>'[2]CUADRO SOLICITUD'!C4</f>
        <v>14111703</v>
      </c>
      <c r="C93" s="36" t="str">
        <f>'[2]CUADRO SOLICITUD'!D4</f>
        <v>2.3.3.2.01</v>
      </c>
      <c r="D93" s="54" t="s">
        <v>164</v>
      </c>
      <c r="E93" s="30" t="str">
        <f>'[2]CUADRO SOLICITUD'!E4</f>
        <v>Servilletas para dispensador paq. 100/1 fardos (24/1)</v>
      </c>
      <c r="F93" s="25" t="str">
        <f>'[2]CUADRO SOLICITUD'!F4</f>
        <v>Fardo</v>
      </c>
      <c r="G93" s="37">
        <v>30</v>
      </c>
      <c r="H93" s="104">
        <f>G93*P93</f>
        <v>25500</v>
      </c>
      <c r="I93" s="37"/>
      <c r="J93" s="37"/>
      <c r="K93" s="37">
        <v>30</v>
      </c>
      <c r="L93" s="104">
        <f t="shared" ref="L93:L124" si="22">K93*P93</f>
        <v>25500</v>
      </c>
      <c r="M93" s="37"/>
      <c r="N93" s="37"/>
      <c r="O93" s="37">
        <f t="shared" ref="O93:O124" si="23">SUM(G93+I93+K93+M93)</f>
        <v>60</v>
      </c>
      <c r="P93" s="41">
        <v>850</v>
      </c>
      <c r="Q93" s="42">
        <f t="shared" ref="Q93:Q124" si="24">O93*P93</f>
        <v>51000</v>
      </c>
      <c r="R93" s="55"/>
      <c r="S93" s="81"/>
    </row>
    <row r="94" spans="2:19" ht="22.5" x14ac:dyDescent="0.25">
      <c r="B94" s="40">
        <f>'[2]CUADRO SOLICITUD'!C5</f>
        <v>14111705</v>
      </c>
      <c r="C94" s="36" t="str">
        <f>'[2]CUADRO SOLICITUD'!D5</f>
        <v>2.3.3.2.01</v>
      </c>
      <c r="D94" s="54" t="s">
        <v>165</v>
      </c>
      <c r="E94" s="30" t="str">
        <f>'[2]CUADRO SOLICITUD'!E5</f>
        <v>Servilletas sencillas paq. de 500/1 fardos (10/1)</v>
      </c>
      <c r="F94" s="25" t="str">
        <f>'[2]CUADRO SOLICITUD'!F5</f>
        <v>Fardo</v>
      </c>
      <c r="G94" s="37">
        <v>40</v>
      </c>
      <c r="H94" s="104">
        <f t="shared" ref="H94:H124" si="25">G94*P94</f>
        <v>40000</v>
      </c>
      <c r="I94" s="37"/>
      <c r="J94" s="37"/>
      <c r="K94" s="37">
        <v>50</v>
      </c>
      <c r="L94" s="104">
        <f t="shared" si="22"/>
        <v>50000</v>
      </c>
      <c r="M94" s="37"/>
      <c r="N94" s="37"/>
      <c r="O94" s="37">
        <f t="shared" si="23"/>
        <v>90</v>
      </c>
      <c r="P94" s="41">
        <v>1000</v>
      </c>
      <c r="Q94" s="42">
        <f t="shared" si="24"/>
        <v>90000</v>
      </c>
      <c r="R94" s="45"/>
      <c r="S94" s="81"/>
    </row>
    <row r="95" spans="2:19" x14ac:dyDescent="0.25">
      <c r="B95" s="40">
        <f>'[2]CUADRO SOLICITUD'!C6</f>
        <v>10191509</v>
      </c>
      <c r="C95" s="36" t="str">
        <f>'[2]CUADRO SOLICITUD'!D6</f>
        <v>2.3.7.2.05</v>
      </c>
      <c r="D95" s="54" t="s">
        <v>166</v>
      </c>
      <c r="E95" s="30" t="str">
        <f>'[2]CUADRO SOLICITUD'!E6</f>
        <v>Insecticida para cucarachas (250 militros)</v>
      </c>
      <c r="F95" s="25" t="str">
        <f>'[2]CUADRO SOLICITUD'!F6</f>
        <v xml:space="preserve">Unidad </v>
      </c>
      <c r="G95" s="37">
        <v>40</v>
      </c>
      <c r="H95" s="104">
        <f t="shared" si="25"/>
        <v>8000</v>
      </c>
      <c r="I95" s="37"/>
      <c r="J95" s="37"/>
      <c r="K95" s="37">
        <v>40</v>
      </c>
      <c r="L95" s="104">
        <f t="shared" si="22"/>
        <v>8000</v>
      </c>
      <c r="M95" s="37"/>
      <c r="N95" s="37"/>
      <c r="O95" s="37">
        <f t="shared" si="23"/>
        <v>80</v>
      </c>
      <c r="P95" s="41">
        <v>200</v>
      </c>
      <c r="Q95" s="42">
        <f t="shared" si="24"/>
        <v>16000</v>
      </c>
      <c r="R95" s="43"/>
      <c r="S95" s="81"/>
    </row>
    <row r="96" spans="2:19" x14ac:dyDescent="0.25">
      <c r="B96" s="40">
        <f>'[2]CUADRO SOLICITUD'!C7</f>
        <v>47131812</v>
      </c>
      <c r="C96" s="53" t="str">
        <f>'[2]CUADRO SOLICITUD'!D7</f>
        <v>2.3.9.1.01</v>
      </c>
      <c r="D96" s="54" t="s">
        <v>167</v>
      </c>
      <c r="E96" s="30" t="str">
        <f>'[2]CUADRO SOLICITUD'!E7</f>
        <v>Ambientador en spray 8 onz</v>
      </c>
      <c r="F96" s="25" t="str">
        <f>'[2]CUADRO SOLICITUD'!F7</f>
        <v xml:space="preserve">Unidad </v>
      </c>
      <c r="G96" s="37">
        <v>40</v>
      </c>
      <c r="H96" s="104">
        <f t="shared" si="25"/>
        <v>6600</v>
      </c>
      <c r="I96" s="37"/>
      <c r="J96" s="37"/>
      <c r="K96" s="37">
        <v>30</v>
      </c>
      <c r="L96" s="104">
        <f t="shared" si="22"/>
        <v>4950</v>
      </c>
      <c r="M96" s="37"/>
      <c r="N96" s="37"/>
      <c r="O96" s="37">
        <f t="shared" si="23"/>
        <v>70</v>
      </c>
      <c r="P96" s="41">
        <v>165</v>
      </c>
      <c r="Q96" s="42">
        <f t="shared" si="24"/>
        <v>11550</v>
      </c>
      <c r="R96" s="43"/>
      <c r="S96" s="81"/>
    </row>
    <row r="97" spans="2:19" x14ac:dyDescent="0.25">
      <c r="B97" s="40">
        <f>'[2]CUADRO SOLICITUD'!C8</f>
        <v>47121803</v>
      </c>
      <c r="C97" s="53" t="str">
        <f>'[2]CUADRO SOLICITUD'!D8</f>
        <v>2.3.9.1.01</v>
      </c>
      <c r="D97" s="54" t="s">
        <v>168</v>
      </c>
      <c r="E97" s="30" t="str">
        <f>'[2]CUADRO SOLICITUD'!E8</f>
        <v xml:space="preserve">Brillo verde con esponja </v>
      </c>
      <c r="F97" s="25" t="str">
        <f>'[2]CUADRO SOLICITUD'!F8</f>
        <v xml:space="preserve">Unidad </v>
      </c>
      <c r="G97" s="37">
        <v>50</v>
      </c>
      <c r="H97" s="104">
        <f t="shared" si="25"/>
        <v>3900</v>
      </c>
      <c r="I97" s="37"/>
      <c r="J97" s="37"/>
      <c r="K97" s="37">
        <v>80</v>
      </c>
      <c r="L97" s="104">
        <f t="shared" si="22"/>
        <v>6240</v>
      </c>
      <c r="M97" s="37"/>
      <c r="N97" s="37"/>
      <c r="O97" s="37">
        <f t="shared" si="23"/>
        <v>130</v>
      </c>
      <c r="P97" s="41">
        <v>78</v>
      </c>
      <c r="Q97" s="42">
        <f t="shared" si="24"/>
        <v>10140</v>
      </c>
      <c r="R97" s="55"/>
      <c r="S97" s="81"/>
    </row>
    <row r="98" spans="2:19" x14ac:dyDescent="0.25">
      <c r="B98" s="40">
        <f>'[2]CUADRO SOLICITUD'!C9</f>
        <v>47121803</v>
      </c>
      <c r="C98" s="53" t="str">
        <f>'[2]CUADRO SOLICITUD'!D9</f>
        <v>2.3.9.1.01</v>
      </c>
      <c r="D98" s="54" t="s">
        <v>169</v>
      </c>
      <c r="E98" s="30" t="str">
        <f>'[2]CUADRO SOLICITUD'!E9</f>
        <v>Brillo verde pequeño</v>
      </c>
      <c r="F98" s="25" t="str">
        <f>'[2]CUADRO SOLICITUD'!F9</f>
        <v xml:space="preserve">Unidad </v>
      </c>
      <c r="G98" s="37">
        <v>70</v>
      </c>
      <c r="H98" s="104">
        <f t="shared" si="25"/>
        <v>2800</v>
      </c>
      <c r="I98" s="37"/>
      <c r="J98" s="37"/>
      <c r="K98" s="37">
        <v>80</v>
      </c>
      <c r="L98" s="104">
        <f t="shared" si="22"/>
        <v>3200</v>
      </c>
      <c r="M98" s="37"/>
      <c r="N98" s="37"/>
      <c r="O98" s="37">
        <f t="shared" si="23"/>
        <v>150</v>
      </c>
      <c r="P98" s="41">
        <v>40</v>
      </c>
      <c r="Q98" s="42">
        <f t="shared" si="24"/>
        <v>6000</v>
      </c>
      <c r="R98" s="43"/>
      <c r="S98" s="81"/>
    </row>
    <row r="99" spans="2:19" x14ac:dyDescent="0.25">
      <c r="B99" s="40">
        <f>'[2]CUADRO SOLICITUD'!C10</f>
        <v>47131807</v>
      </c>
      <c r="C99" s="53" t="str">
        <f>'[2]CUADRO SOLICITUD'!D10</f>
        <v>2.3.9.1.01</v>
      </c>
      <c r="D99" s="54" t="s">
        <v>170</v>
      </c>
      <c r="E99" s="30" t="str">
        <f>'[2]CUADRO SOLICITUD'!E10</f>
        <v>Cloro</v>
      </c>
      <c r="F99" s="25" t="str">
        <f>'[2]CUADRO SOLICITUD'!F10</f>
        <v>Galón</v>
      </c>
      <c r="G99" s="37">
        <v>100</v>
      </c>
      <c r="H99" s="104">
        <f t="shared" si="25"/>
        <v>10000</v>
      </c>
      <c r="I99" s="37"/>
      <c r="J99" s="37"/>
      <c r="K99" s="37">
        <v>100</v>
      </c>
      <c r="L99" s="104">
        <f t="shared" si="22"/>
        <v>10000</v>
      </c>
      <c r="M99" s="37"/>
      <c r="N99" s="37"/>
      <c r="O99" s="37">
        <f t="shared" si="23"/>
        <v>200</v>
      </c>
      <c r="P99" s="41">
        <v>100</v>
      </c>
      <c r="Q99" s="42">
        <f t="shared" si="24"/>
        <v>20000</v>
      </c>
      <c r="R99" s="43"/>
      <c r="S99" s="81"/>
    </row>
    <row r="100" spans="2:19" x14ac:dyDescent="0.25">
      <c r="B100" s="40">
        <f>'[2]CUADRO SOLICITUD'!C11</f>
        <v>47121804</v>
      </c>
      <c r="C100" s="53" t="str">
        <f>'[2]CUADRO SOLICITUD'!D11</f>
        <v>2.3.9.1.01</v>
      </c>
      <c r="D100" s="54" t="s">
        <v>171</v>
      </c>
      <c r="E100" s="30" t="str">
        <f>'[2]CUADRO SOLICITUD'!E11</f>
        <v>Cubetas de 3 galones c/asa s/tapa</v>
      </c>
      <c r="F100" s="25" t="str">
        <f>'[2]CUADRO SOLICITUD'!F11</f>
        <v xml:space="preserve">Unidad </v>
      </c>
      <c r="G100" s="37">
        <v>10</v>
      </c>
      <c r="H100" s="104">
        <f t="shared" si="25"/>
        <v>2750</v>
      </c>
      <c r="I100" s="37"/>
      <c r="J100" s="37"/>
      <c r="K100" s="37">
        <v>5</v>
      </c>
      <c r="L100" s="104">
        <f t="shared" si="22"/>
        <v>1375</v>
      </c>
      <c r="M100" s="37"/>
      <c r="N100" s="37"/>
      <c r="O100" s="37">
        <f t="shared" si="23"/>
        <v>15</v>
      </c>
      <c r="P100" s="41">
        <v>275</v>
      </c>
      <c r="Q100" s="42">
        <f t="shared" si="24"/>
        <v>4125</v>
      </c>
      <c r="R100" s="43"/>
      <c r="S100" s="81"/>
    </row>
    <row r="101" spans="2:19" x14ac:dyDescent="0.25">
      <c r="B101" s="40">
        <v>47121804</v>
      </c>
      <c r="C101" s="53" t="str">
        <f>'[2]CUADRO SOLICITUD'!D12</f>
        <v>2.3.9.1.01</v>
      </c>
      <c r="D101" s="54" t="s">
        <v>172</v>
      </c>
      <c r="E101" s="54" t="s">
        <v>172</v>
      </c>
      <c r="F101" s="25" t="s">
        <v>173</v>
      </c>
      <c r="G101" s="37">
        <v>10</v>
      </c>
      <c r="H101" s="104">
        <f t="shared" si="25"/>
        <v>3500</v>
      </c>
      <c r="I101" s="37"/>
      <c r="J101" s="37"/>
      <c r="K101" s="37">
        <v>10</v>
      </c>
      <c r="L101" s="104">
        <f t="shared" si="22"/>
        <v>3500</v>
      </c>
      <c r="M101" s="37"/>
      <c r="N101" s="37"/>
      <c r="O101" s="37">
        <f t="shared" si="23"/>
        <v>20</v>
      </c>
      <c r="P101" s="41">
        <v>350</v>
      </c>
      <c r="Q101" s="42">
        <f t="shared" si="24"/>
        <v>7000</v>
      </c>
      <c r="R101" s="43"/>
      <c r="S101" s="81"/>
    </row>
    <row r="102" spans="2:19" x14ac:dyDescent="0.25">
      <c r="B102" s="40">
        <f>'[2]CUADRO SOLICITUD'!C12</f>
        <v>47131801</v>
      </c>
      <c r="C102" s="53" t="str">
        <f>'[2]CUADRO SOLICITUD'!D12</f>
        <v>2.3.9.1.01</v>
      </c>
      <c r="D102" s="54" t="s">
        <v>174</v>
      </c>
      <c r="E102" s="30" t="str">
        <f>'[2]CUADRO SOLICITUD'!E12</f>
        <v>Desinfectante líquido de piso</v>
      </c>
      <c r="F102" s="25" t="str">
        <f>'[2]CUADRO SOLICITUD'!F12</f>
        <v>Galón</v>
      </c>
      <c r="G102" s="37">
        <v>50</v>
      </c>
      <c r="H102" s="104">
        <f>G102*P102</f>
        <v>5500</v>
      </c>
      <c r="I102" s="37"/>
      <c r="J102" s="37"/>
      <c r="K102" s="37">
        <v>50</v>
      </c>
      <c r="L102" s="104">
        <f t="shared" si="22"/>
        <v>5500</v>
      </c>
      <c r="M102" s="37"/>
      <c r="N102" s="37"/>
      <c r="O102" s="37">
        <f t="shared" si="23"/>
        <v>100</v>
      </c>
      <c r="P102" s="41">
        <v>110</v>
      </c>
      <c r="Q102" s="42">
        <f t="shared" si="24"/>
        <v>11000</v>
      </c>
      <c r="R102" s="29"/>
    </row>
    <row r="103" spans="2:19" x14ac:dyDescent="0.25">
      <c r="B103" s="40">
        <f>'[2]CUADRO SOLICITUD'!C13</f>
        <v>41103206</v>
      </c>
      <c r="C103" s="53" t="str">
        <f>'[2]CUADRO SOLICITUD'!D13</f>
        <v>2.3.9.1.01</v>
      </c>
      <c r="D103" s="54" t="s">
        <v>175</v>
      </c>
      <c r="E103" s="30" t="str">
        <f>'[2]CUADRO SOLICITUD'!E13</f>
        <v>Detergente en polvo paquetes 1 lib.</v>
      </c>
      <c r="F103" s="25" t="str">
        <f>'[2]CUADRO SOLICITUD'!F13</f>
        <v>Libra</v>
      </c>
      <c r="G103" s="37">
        <v>55</v>
      </c>
      <c r="H103" s="104">
        <f t="shared" si="25"/>
        <v>4125</v>
      </c>
      <c r="I103" s="37"/>
      <c r="J103" s="37"/>
      <c r="K103" s="37">
        <v>55</v>
      </c>
      <c r="L103" s="104">
        <f t="shared" si="22"/>
        <v>4125</v>
      </c>
      <c r="M103" s="37"/>
      <c r="N103" s="37"/>
      <c r="O103" s="37">
        <f t="shared" si="23"/>
        <v>110</v>
      </c>
      <c r="P103" s="41">
        <v>75</v>
      </c>
      <c r="Q103" s="42">
        <f t="shared" si="24"/>
        <v>8250</v>
      </c>
      <c r="R103" s="29"/>
    </row>
    <row r="104" spans="2:19" x14ac:dyDescent="0.25">
      <c r="B104" s="40">
        <f>'[2]CUADRO SOLICITUD'!C14</f>
        <v>47131604</v>
      </c>
      <c r="C104" s="53" t="str">
        <f>'[2]CUADRO SOLICITUD'!D14</f>
        <v>2.3.9.1.01</v>
      </c>
      <c r="D104" s="54" t="s">
        <v>176</v>
      </c>
      <c r="E104" s="30" t="str">
        <f>'[2]CUADRO SOLICITUD'!E14</f>
        <v>Escobas de nylon c/ palo</v>
      </c>
      <c r="F104" s="25" t="str">
        <f>'[2]CUADRO SOLICITUD'!F14</f>
        <v xml:space="preserve">Unidad </v>
      </c>
      <c r="G104" s="37">
        <v>80</v>
      </c>
      <c r="H104" s="104">
        <f t="shared" si="25"/>
        <v>11600</v>
      </c>
      <c r="I104" s="37"/>
      <c r="J104" s="37"/>
      <c r="K104" s="37">
        <v>100</v>
      </c>
      <c r="L104" s="104">
        <f t="shared" si="22"/>
        <v>14500</v>
      </c>
      <c r="M104" s="37"/>
      <c r="N104" s="37"/>
      <c r="O104" s="37">
        <f t="shared" si="23"/>
        <v>180</v>
      </c>
      <c r="P104" s="41">
        <v>145</v>
      </c>
      <c r="Q104" s="42">
        <f t="shared" si="24"/>
        <v>26100</v>
      </c>
      <c r="R104" s="29"/>
    </row>
    <row r="105" spans="2:19" ht="22.5" x14ac:dyDescent="0.25">
      <c r="B105" s="40">
        <f>'[2]CUADRO SOLICITUD'!C15</f>
        <v>47121701</v>
      </c>
      <c r="C105" s="53" t="str">
        <f>'[2]CUADRO SOLICITUD'!D15</f>
        <v>2.3.9.1.01</v>
      </c>
      <c r="D105" s="54" t="s">
        <v>177</v>
      </c>
      <c r="E105" s="30" t="str">
        <f>'[2]CUADRO SOLICITUD'!E15</f>
        <v>Funda de basura plástica negra 24 x 30 (100/1)</v>
      </c>
      <c r="F105" s="25" t="str">
        <f>'[2]CUADRO SOLICITUD'!F15</f>
        <v>Fardo</v>
      </c>
      <c r="G105" s="37">
        <v>90</v>
      </c>
      <c r="H105" s="104">
        <f t="shared" si="25"/>
        <v>31500</v>
      </c>
      <c r="I105" s="37"/>
      <c r="J105" s="37"/>
      <c r="K105" s="37">
        <v>90</v>
      </c>
      <c r="L105" s="104">
        <f t="shared" si="22"/>
        <v>31500</v>
      </c>
      <c r="M105" s="37"/>
      <c r="N105" s="37"/>
      <c r="O105" s="37">
        <f t="shared" si="23"/>
        <v>180</v>
      </c>
      <c r="P105" s="41">
        <v>350</v>
      </c>
      <c r="Q105" s="42">
        <f t="shared" si="24"/>
        <v>63000</v>
      </c>
      <c r="R105" s="29"/>
    </row>
    <row r="106" spans="2:19" ht="22.5" x14ac:dyDescent="0.25">
      <c r="B106" s="40">
        <f>'[2]CUADRO SOLICITUD'!C16</f>
        <v>47121701</v>
      </c>
      <c r="C106" s="53" t="str">
        <f>'[2]CUADRO SOLICITUD'!D16</f>
        <v>2.3.9.1.01</v>
      </c>
      <c r="D106" s="54" t="s">
        <v>178</v>
      </c>
      <c r="E106" s="30" t="str">
        <f>'[2]CUADRO SOLICITUD'!E16</f>
        <v>Funda de basura plástica negra 36 x 54 (100/1)</v>
      </c>
      <c r="F106" s="25" t="str">
        <f>'[2]CUADRO SOLICITUD'!F16</f>
        <v>Fardo</v>
      </c>
      <c r="G106" s="37">
        <v>100</v>
      </c>
      <c r="H106" s="104">
        <f t="shared" si="25"/>
        <v>65000</v>
      </c>
      <c r="I106" s="37"/>
      <c r="J106" s="37"/>
      <c r="K106" s="37">
        <v>100</v>
      </c>
      <c r="L106" s="104">
        <f t="shared" si="22"/>
        <v>65000</v>
      </c>
      <c r="M106" s="37"/>
      <c r="N106" s="37"/>
      <c r="O106" s="37">
        <f t="shared" si="23"/>
        <v>200</v>
      </c>
      <c r="P106" s="41">
        <v>650</v>
      </c>
      <c r="Q106" s="42">
        <f t="shared" si="24"/>
        <v>130000</v>
      </c>
      <c r="R106" s="29"/>
    </row>
    <row r="107" spans="2:19" ht="23.25" x14ac:dyDescent="0.25">
      <c r="B107" s="40">
        <f>'[2]CUADRO SOLICITUD'!C17</f>
        <v>47132102</v>
      </c>
      <c r="C107" s="53" t="str">
        <f>'[2]CUADRO SOLICITUD'!D17</f>
        <v>2.3.9.1.01</v>
      </c>
      <c r="D107" s="54" t="s">
        <v>179</v>
      </c>
      <c r="E107" s="30" t="str">
        <f>'[2]CUADRO SOLICITUD'!E17</f>
        <v>Guantes domésticos (size M:89 pares /L: 10 pares)</v>
      </c>
      <c r="F107" s="25" t="str">
        <f>'[2]CUADRO SOLICITUD'!F17</f>
        <v>Par</v>
      </c>
      <c r="G107" s="37">
        <v>90</v>
      </c>
      <c r="H107" s="104">
        <f t="shared" si="25"/>
        <v>13500</v>
      </c>
      <c r="I107" s="37"/>
      <c r="J107" s="37"/>
      <c r="K107" s="37">
        <v>70</v>
      </c>
      <c r="L107" s="104">
        <f t="shared" si="22"/>
        <v>10500</v>
      </c>
      <c r="M107" s="37"/>
      <c r="N107" s="37"/>
      <c r="O107" s="37">
        <f t="shared" si="23"/>
        <v>160</v>
      </c>
      <c r="P107" s="41">
        <v>150</v>
      </c>
      <c r="Q107" s="42">
        <f t="shared" si="24"/>
        <v>24000</v>
      </c>
      <c r="R107" s="29"/>
    </row>
    <row r="108" spans="2:19" x14ac:dyDescent="0.25">
      <c r="B108" s="40">
        <f>'[2]CUADRO SOLICITUD'!C18</f>
        <v>47131810</v>
      </c>
      <c r="C108" s="53" t="str">
        <f>'[2]CUADRO SOLICITUD'!D18</f>
        <v>2.3.9.1.01</v>
      </c>
      <c r="D108" s="54" t="s">
        <v>180</v>
      </c>
      <c r="E108" s="30" t="str">
        <f>'[2]CUADRO SOLICITUD'!E18</f>
        <v>Jabón líquido de fregar</v>
      </c>
      <c r="F108" s="25" t="str">
        <f>'[2]CUADRO SOLICITUD'!F18</f>
        <v>Galón</v>
      </c>
      <c r="G108" s="37">
        <v>90</v>
      </c>
      <c r="H108" s="104">
        <f t="shared" si="25"/>
        <v>15300</v>
      </c>
      <c r="I108" s="37"/>
      <c r="J108" s="37"/>
      <c r="K108" s="37">
        <v>90</v>
      </c>
      <c r="L108" s="104">
        <f t="shared" si="22"/>
        <v>15300</v>
      </c>
      <c r="M108" s="37"/>
      <c r="N108" s="37"/>
      <c r="O108" s="37">
        <f t="shared" si="23"/>
        <v>180</v>
      </c>
      <c r="P108" s="41">
        <v>170</v>
      </c>
      <c r="Q108" s="42">
        <f t="shared" si="24"/>
        <v>30600</v>
      </c>
      <c r="R108" s="29"/>
    </row>
    <row r="109" spans="2:19" x14ac:dyDescent="0.25">
      <c r="B109" s="40">
        <f>'[2]CUADRO SOLICITUD'!C19</f>
        <v>47131810</v>
      </c>
      <c r="C109" s="53" t="str">
        <f>'[2]CUADRO SOLICITUD'!D19</f>
        <v>2.3.9.1.01</v>
      </c>
      <c r="D109" s="54" t="s">
        <v>181</v>
      </c>
      <c r="E109" s="30" t="str">
        <f>'[2]CUADRO SOLICITUD'!E19</f>
        <v>Jabón líquido de mano</v>
      </c>
      <c r="F109" s="25" t="str">
        <f>'[2]CUADRO SOLICITUD'!F19</f>
        <v>Galón</v>
      </c>
      <c r="G109" s="37">
        <v>90</v>
      </c>
      <c r="H109" s="104">
        <f t="shared" si="25"/>
        <v>15300</v>
      </c>
      <c r="I109" s="37"/>
      <c r="J109" s="37"/>
      <c r="K109" s="37">
        <v>90</v>
      </c>
      <c r="L109" s="104">
        <f t="shared" si="22"/>
        <v>15300</v>
      </c>
      <c r="M109" s="37"/>
      <c r="N109" s="37"/>
      <c r="O109" s="37">
        <f t="shared" si="23"/>
        <v>180</v>
      </c>
      <c r="P109" s="41">
        <v>170</v>
      </c>
      <c r="Q109" s="42">
        <f t="shared" si="24"/>
        <v>30600</v>
      </c>
      <c r="R109" s="29"/>
    </row>
    <row r="110" spans="2:19" x14ac:dyDescent="0.25">
      <c r="B110" s="40">
        <f>'[2]CUADRO SOLICITUD'!C20</f>
        <v>47131803</v>
      </c>
      <c r="C110" s="53" t="str">
        <f>'[2]CUADRO SOLICITUD'!D20</f>
        <v>2.3.9.1.01</v>
      </c>
      <c r="D110" s="54" t="s">
        <v>182</v>
      </c>
      <c r="E110" s="30" t="str">
        <f>'[2]CUADRO SOLICITUD'!E20</f>
        <v>Repuesto de ambientador 7 onz</v>
      </c>
      <c r="F110" s="25" t="str">
        <f>'[2]CUADRO SOLICITUD'!F20</f>
        <v xml:space="preserve">Unidad </v>
      </c>
      <c r="G110" s="37">
        <v>90</v>
      </c>
      <c r="H110" s="104">
        <f t="shared" si="25"/>
        <v>30600</v>
      </c>
      <c r="I110" s="37"/>
      <c r="J110" s="37"/>
      <c r="K110" s="37">
        <v>90</v>
      </c>
      <c r="L110" s="104">
        <f t="shared" si="22"/>
        <v>30600</v>
      </c>
      <c r="M110" s="37"/>
      <c r="N110" s="37"/>
      <c r="O110" s="37">
        <f t="shared" si="23"/>
        <v>180</v>
      </c>
      <c r="P110" s="41">
        <v>340</v>
      </c>
      <c r="Q110" s="42">
        <f t="shared" si="24"/>
        <v>61200</v>
      </c>
      <c r="R110" s="29"/>
    </row>
    <row r="111" spans="2:19" x14ac:dyDescent="0.25">
      <c r="B111" s="40">
        <f>'[2]CUADRO SOLICITUD'!C21</f>
        <v>47131618</v>
      </c>
      <c r="C111" s="53" t="str">
        <f>'[2]CUADRO SOLICITUD'!D21</f>
        <v>2.3.9.1.01</v>
      </c>
      <c r="D111" s="54" t="s">
        <v>183</v>
      </c>
      <c r="E111" s="30" t="str">
        <f>'[2]CUADRO SOLICITUD'!E21</f>
        <v>Suape no. 32</v>
      </c>
      <c r="F111" s="25" t="str">
        <f>'[2]CUADRO SOLICITUD'!F21</f>
        <v xml:space="preserve">Unidad </v>
      </c>
      <c r="G111" s="37">
        <v>55</v>
      </c>
      <c r="H111" s="104">
        <f t="shared" si="25"/>
        <v>13750</v>
      </c>
      <c r="I111" s="37"/>
      <c r="J111" s="37"/>
      <c r="K111" s="37">
        <v>54</v>
      </c>
      <c r="L111" s="104">
        <f t="shared" si="22"/>
        <v>13500</v>
      </c>
      <c r="M111" s="37"/>
      <c r="N111" s="37"/>
      <c r="O111" s="37">
        <f t="shared" si="23"/>
        <v>109</v>
      </c>
      <c r="P111" s="41">
        <v>250</v>
      </c>
      <c r="Q111" s="42">
        <f t="shared" si="24"/>
        <v>27250</v>
      </c>
      <c r="R111" s="29"/>
    </row>
    <row r="112" spans="2:19" x14ac:dyDescent="0.25">
      <c r="B112" s="40">
        <f>'[2]CUADRO SOLICITUD'!C22</f>
        <v>47131503</v>
      </c>
      <c r="C112" s="53" t="str">
        <f>'[2]CUADRO SOLICITUD'!D22</f>
        <v>2.3.9.1.01</v>
      </c>
      <c r="D112" s="54" t="s">
        <v>184</v>
      </c>
      <c r="E112" s="30" t="str">
        <f>'[2]CUADRO SOLICITUD'!E22</f>
        <v>Lanilla</v>
      </c>
      <c r="F112" s="25" t="str">
        <f>'[2]CUADRO SOLICITUD'!F22</f>
        <v>Yarda</v>
      </c>
      <c r="G112" s="37">
        <v>40</v>
      </c>
      <c r="H112" s="104">
        <f t="shared" si="25"/>
        <v>3200</v>
      </c>
      <c r="I112" s="37"/>
      <c r="J112" s="37"/>
      <c r="K112" s="37">
        <v>50</v>
      </c>
      <c r="L112" s="104">
        <f t="shared" si="22"/>
        <v>4000</v>
      </c>
      <c r="M112" s="37"/>
      <c r="N112" s="37"/>
      <c r="O112" s="37">
        <f>SUM(G112+I112+K112+M112)</f>
        <v>90</v>
      </c>
      <c r="P112" s="41">
        <v>80</v>
      </c>
      <c r="Q112" s="42">
        <f t="shared" si="24"/>
        <v>7200</v>
      </c>
      <c r="R112" s="29"/>
    </row>
    <row r="113" spans="2:18" x14ac:dyDescent="0.25">
      <c r="B113" s="40">
        <f>'[2]CUADRO SOLICITUD'!C23</f>
        <v>47131502</v>
      </c>
      <c r="C113" s="53" t="str">
        <f>'[2]CUADRO SOLICITUD'!D23</f>
        <v>2.3.9.1.01</v>
      </c>
      <c r="D113" s="54" t="s">
        <v>185</v>
      </c>
      <c r="E113" s="30" t="str">
        <f>'[2]CUADRO SOLICITUD'!E23</f>
        <v>Toallas de cocina</v>
      </c>
      <c r="F113" s="25" t="str">
        <f>'[2]CUADRO SOLICITUD'!F23</f>
        <v>Unidad</v>
      </c>
      <c r="G113" s="37">
        <v>25</v>
      </c>
      <c r="H113" s="104">
        <f>G113*P113</f>
        <v>1250</v>
      </c>
      <c r="I113" s="37"/>
      <c r="J113" s="37"/>
      <c r="K113" s="37">
        <v>25</v>
      </c>
      <c r="L113" s="104">
        <f t="shared" si="22"/>
        <v>1250</v>
      </c>
      <c r="M113" s="37"/>
      <c r="N113" s="37"/>
      <c r="O113" s="37">
        <f t="shared" si="23"/>
        <v>50</v>
      </c>
      <c r="P113" s="41">
        <v>50</v>
      </c>
      <c r="Q113" s="42">
        <f t="shared" si="24"/>
        <v>2500</v>
      </c>
      <c r="R113" s="29"/>
    </row>
    <row r="114" spans="2:18" x14ac:dyDescent="0.25">
      <c r="B114" s="40">
        <f>'[2]CUADRO SOLICITUD'!C24</f>
        <v>47131824</v>
      </c>
      <c r="C114" s="53" t="str">
        <f>'[2]CUADRO SOLICITUD'!D24</f>
        <v>2.3.9.1.01</v>
      </c>
      <c r="D114" s="54" t="s">
        <v>186</v>
      </c>
      <c r="E114" s="30" t="str">
        <f>'[2]CUADRO SOLICITUD'!E24</f>
        <v>Limpia cristales</v>
      </c>
      <c r="F114" s="25" t="str">
        <f>'[2]CUADRO SOLICITUD'!F24</f>
        <v>Galón</v>
      </c>
      <c r="G114" s="37">
        <v>25</v>
      </c>
      <c r="H114" s="104">
        <f t="shared" si="25"/>
        <v>5250</v>
      </c>
      <c r="I114" s="37"/>
      <c r="J114" s="37"/>
      <c r="K114" s="37">
        <v>15</v>
      </c>
      <c r="L114" s="104">
        <f t="shared" si="22"/>
        <v>3150</v>
      </c>
      <c r="M114" s="37"/>
      <c r="N114" s="37"/>
      <c r="O114" s="37">
        <f t="shared" si="23"/>
        <v>40</v>
      </c>
      <c r="P114" s="41">
        <v>210</v>
      </c>
      <c r="Q114" s="42">
        <f t="shared" si="24"/>
        <v>8400</v>
      </c>
      <c r="R114" s="29"/>
    </row>
    <row r="115" spans="2:18" x14ac:dyDescent="0.25">
      <c r="B115" s="40">
        <f>'[2]CUADRO SOLICITUD'!C25</f>
        <v>47131805</v>
      </c>
      <c r="C115" s="53" t="str">
        <f>'[2]CUADRO SOLICITUD'!D25</f>
        <v>2.3.9.1.01</v>
      </c>
      <c r="D115" s="54" t="s">
        <v>187</v>
      </c>
      <c r="E115" s="30" t="str">
        <f>'[2]CUADRO SOLICITUD'!E25</f>
        <v>Espuma limpiadora multipropósito</v>
      </c>
      <c r="F115" s="25" t="str">
        <f>'[2]CUADRO SOLICITUD'!F25</f>
        <v>Unidad</v>
      </c>
      <c r="G115" s="37">
        <v>25</v>
      </c>
      <c r="H115" s="104">
        <f t="shared" si="25"/>
        <v>11250</v>
      </c>
      <c r="I115" s="37"/>
      <c r="J115" s="37"/>
      <c r="K115" s="37">
        <v>16</v>
      </c>
      <c r="L115" s="104">
        <f t="shared" si="22"/>
        <v>7200</v>
      </c>
      <c r="M115" s="37"/>
      <c r="N115" s="37"/>
      <c r="O115" s="37">
        <f t="shared" si="23"/>
        <v>41</v>
      </c>
      <c r="P115" s="41">
        <v>450</v>
      </c>
      <c r="Q115" s="42">
        <f t="shared" si="24"/>
        <v>18450</v>
      </c>
      <c r="R115" s="29"/>
    </row>
    <row r="116" spans="2:18" x14ac:dyDescent="0.25">
      <c r="B116" s="40">
        <f>'[2]CUADRO SOLICITUD'!C26</f>
        <v>47131503</v>
      </c>
      <c r="C116" s="53" t="str">
        <f>'[2]CUADRO SOLICITUD'!D26</f>
        <v>2.3.9.1.01</v>
      </c>
      <c r="D116" s="54" t="s">
        <v>188</v>
      </c>
      <c r="E116" s="30" t="str">
        <f>'[2]CUADRO SOLICITUD'!E26</f>
        <v>Escobilla de Inodoro</v>
      </c>
      <c r="F116" s="25" t="str">
        <f>'[2]CUADRO SOLICITUD'!F26</f>
        <v>Unidad</v>
      </c>
      <c r="G116" s="37">
        <v>20</v>
      </c>
      <c r="H116" s="104">
        <f t="shared" si="25"/>
        <v>3200</v>
      </c>
      <c r="I116" s="37"/>
      <c r="J116" s="37"/>
      <c r="K116" s="37">
        <v>9</v>
      </c>
      <c r="L116" s="104">
        <f t="shared" si="22"/>
        <v>1440</v>
      </c>
      <c r="M116" s="37"/>
      <c r="N116" s="37"/>
      <c r="O116" s="37">
        <f t="shared" si="23"/>
        <v>29</v>
      </c>
      <c r="P116" s="41">
        <v>160</v>
      </c>
      <c r="Q116" s="42">
        <f t="shared" si="24"/>
        <v>4640</v>
      </c>
      <c r="R116" s="29"/>
    </row>
    <row r="117" spans="2:18" ht="34.5" x14ac:dyDescent="0.25">
      <c r="B117" s="40">
        <f>'[2]CUADRO SOLICITUD'!C27</f>
        <v>47131803</v>
      </c>
      <c r="C117" s="53" t="str">
        <f>'[2]CUADRO SOLICITUD'!D27</f>
        <v>2.3.9.1.01</v>
      </c>
      <c r="D117" s="54" t="s">
        <v>189</v>
      </c>
      <c r="E117" s="30" t="str">
        <f>'[2]CUADRO SOLICITUD'!E27</f>
        <v>Spray desinfectante  en aerosol  (que elimine olores, mate el 99,9% de los virus y bacterias) (Botella de 19oz)</v>
      </c>
      <c r="F117" s="25" t="str">
        <f>'[2]CUADRO SOLICITUD'!F27</f>
        <v>Unidad</v>
      </c>
      <c r="G117" s="37">
        <v>30</v>
      </c>
      <c r="H117" s="104">
        <f t="shared" si="25"/>
        <v>16500</v>
      </c>
      <c r="I117" s="37"/>
      <c r="J117" s="37"/>
      <c r="K117" s="37">
        <v>30</v>
      </c>
      <c r="L117" s="104">
        <f t="shared" si="22"/>
        <v>16500</v>
      </c>
      <c r="M117" s="37"/>
      <c r="N117" s="37"/>
      <c r="O117" s="37">
        <f t="shared" si="23"/>
        <v>60</v>
      </c>
      <c r="P117" s="41">
        <v>550</v>
      </c>
      <c r="Q117" s="42">
        <f t="shared" si="24"/>
        <v>33000</v>
      </c>
      <c r="R117" s="29"/>
    </row>
    <row r="118" spans="2:18" x14ac:dyDescent="0.25">
      <c r="B118" s="40">
        <v>47131605</v>
      </c>
      <c r="C118" s="53" t="s">
        <v>190</v>
      </c>
      <c r="D118" s="54" t="s">
        <v>191</v>
      </c>
      <c r="E118" s="54" t="s">
        <v>191</v>
      </c>
      <c r="F118" s="25" t="s">
        <v>173</v>
      </c>
      <c r="G118" s="37">
        <v>10</v>
      </c>
      <c r="H118" s="104">
        <f t="shared" si="25"/>
        <v>900</v>
      </c>
      <c r="I118" s="37"/>
      <c r="J118" s="37"/>
      <c r="K118" s="37">
        <v>10</v>
      </c>
      <c r="L118" s="104">
        <f t="shared" si="22"/>
        <v>900</v>
      </c>
      <c r="M118" s="37"/>
      <c r="N118" s="37"/>
      <c r="O118" s="37">
        <f t="shared" si="23"/>
        <v>20</v>
      </c>
      <c r="P118" s="41">
        <v>90</v>
      </c>
      <c r="Q118" s="42">
        <f t="shared" si="24"/>
        <v>1800</v>
      </c>
      <c r="R118" s="29"/>
    </row>
    <row r="119" spans="2:18" x14ac:dyDescent="0.25">
      <c r="B119" s="40">
        <f>'[2]CUADRO SOLICITUD'!C28</f>
        <v>47131611</v>
      </c>
      <c r="C119" s="53" t="str">
        <f>'[2]CUADRO SOLICITUD'!D28</f>
        <v>2.3.9.1.01</v>
      </c>
      <c r="D119" s="54" t="s">
        <v>192</v>
      </c>
      <c r="E119" s="30" t="str">
        <f>'[2]CUADRO SOLICITUD'!E28</f>
        <v>Recojedor de basura c/ palo</v>
      </c>
      <c r="F119" s="25" t="str">
        <f>'[2]CUADRO SOLICITUD'!F28</f>
        <v>Unidad</v>
      </c>
      <c r="G119" s="37">
        <v>5</v>
      </c>
      <c r="H119" s="104">
        <f t="shared" si="25"/>
        <v>750</v>
      </c>
      <c r="I119" s="37"/>
      <c r="J119" s="37"/>
      <c r="K119" s="37">
        <v>6</v>
      </c>
      <c r="L119" s="104">
        <f t="shared" si="22"/>
        <v>900</v>
      </c>
      <c r="M119" s="37"/>
      <c r="N119" s="37"/>
      <c r="O119" s="37">
        <f t="shared" si="23"/>
        <v>11</v>
      </c>
      <c r="P119" s="41">
        <v>150</v>
      </c>
      <c r="Q119" s="42">
        <f t="shared" si="24"/>
        <v>1650</v>
      </c>
      <c r="R119" s="29"/>
    </row>
    <row r="120" spans="2:18" ht="22.5" x14ac:dyDescent="0.25">
      <c r="B120" s="40">
        <v>47121702</v>
      </c>
      <c r="C120" s="53" t="s">
        <v>190</v>
      </c>
      <c r="D120" s="54" t="s">
        <v>193</v>
      </c>
      <c r="E120" s="30" t="s">
        <v>193</v>
      </c>
      <c r="F120" s="25" t="s">
        <v>194</v>
      </c>
      <c r="G120" s="37">
        <v>5</v>
      </c>
      <c r="H120" s="104">
        <f>G120*P120</f>
        <v>32500</v>
      </c>
      <c r="I120" s="37"/>
      <c r="J120" s="37"/>
      <c r="K120" s="37">
        <v>2</v>
      </c>
      <c r="L120" s="104">
        <f t="shared" si="22"/>
        <v>13000</v>
      </c>
      <c r="M120" s="37"/>
      <c r="N120" s="37"/>
      <c r="O120" s="37">
        <f t="shared" si="23"/>
        <v>7</v>
      </c>
      <c r="P120" s="41">
        <v>6500</v>
      </c>
      <c r="Q120" s="42">
        <f t="shared" si="24"/>
        <v>45500</v>
      </c>
      <c r="R120" s="29"/>
    </row>
    <row r="121" spans="2:18" x14ac:dyDescent="0.25">
      <c r="B121" s="40">
        <v>47121702</v>
      </c>
      <c r="C121" s="53" t="s">
        <v>190</v>
      </c>
      <c r="D121" s="54" t="s">
        <v>195</v>
      </c>
      <c r="E121" s="30" t="s">
        <v>195</v>
      </c>
      <c r="F121" s="25" t="str">
        <f>'[2]CUADRO SOLICITUD'!F30</f>
        <v>Unidad</v>
      </c>
      <c r="G121" s="37">
        <v>5</v>
      </c>
      <c r="H121" s="104">
        <f t="shared" si="25"/>
        <v>6000</v>
      </c>
      <c r="I121" s="37"/>
      <c r="J121" s="37"/>
      <c r="K121" s="37">
        <v>5</v>
      </c>
      <c r="L121" s="104">
        <f t="shared" si="22"/>
        <v>6000</v>
      </c>
      <c r="M121" s="37"/>
      <c r="N121" s="37"/>
      <c r="O121" s="37">
        <f t="shared" si="23"/>
        <v>10</v>
      </c>
      <c r="P121" s="41">
        <v>1200</v>
      </c>
      <c r="Q121" s="42">
        <f t="shared" si="24"/>
        <v>12000</v>
      </c>
      <c r="R121" s="29"/>
    </row>
    <row r="122" spans="2:18" ht="23.25" x14ac:dyDescent="0.25">
      <c r="B122" s="40">
        <f>'[2]CUADRO SOLICITUD'!C29</f>
        <v>47131804</v>
      </c>
      <c r="C122" s="53" t="str">
        <f>'[2]CUADRO SOLICITUD'!D29</f>
        <v>2.3.9.1.01</v>
      </c>
      <c r="D122" s="54" t="s">
        <v>196</v>
      </c>
      <c r="E122" s="30" t="str">
        <f>'[2]CUADRO SOLICITUD'!E29</f>
        <v>Removedor de cemento y manchas de óxido en pisos</v>
      </c>
      <c r="F122" s="25" t="str">
        <f>'[2]CUADRO SOLICITUD'!F29</f>
        <v>Galón</v>
      </c>
      <c r="G122" s="37">
        <v>20</v>
      </c>
      <c r="H122" s="104">
        <f t="shared" si="25"/>
        <v>5000</v>
      </c>
      <c r="I122" s="37"/>
      <c r="J122" s="37"/>
      <c r="K122" s="37">
        <v>20</v>
      </c>
      <c r="L122" s="104">
        <f t="shared" si="22"/>
        <v>5000</v>
      </c>
      <c r="M122" s="37"/>
      <c r="N122" s="138"/>
      <c r="O122" s="37">
        <f t="shared" si="23"/>
        <v>40</v>
      </c>
      <c r="P122" s="41">
        <v>250</v>
      </c>
      <c r="Q122" s="42">
        <f t="shared" si="24"/>
        <v>10000</v>
      </c>
      <c r="R122" s="29"/>
    </row>
    <row r="123" spans="2:18" x14ac:dyDescent="0.25">
      <c r="B123" s="40">
        <f>'[2]CUADRO SOLICITUD'!C32</f>
        <v>47131710</v>
      </c>
      <c r="C123" s="36" t="str">
        <f>'[2]CUADRO SOLICITUD'!D32</f>
        <v>2.3.9.9.01</v>
      </c>
      <c r="D123" s="54" t="s">
        <v>197</v>
      </c>
      <c r="E123" s="30" t="str">
        <f>'[2]CUADRO SOLICITUD'!E32</f>
        <v>Dispensador de papel de baño</v>
      </c>
      <c r="F123" s="25" t="str">
        <f>'[2]CUADRO SOLICITUD'!F32</f>
        <v>Unidad</v>
      </c>
      <c r="G123" s="37">
        <v>5</v>
      </c>
      <c r="H123" s="104">
        <f t="shared" si="25"/>
        <v>9000</v>
      </c>
      <c r="I123" s="37"/>
      <c r="J123" s="138"/>
      <c r="K123" s="37">
        <v>0</v>
      </c>
      <c r="L123" s="104">
        <f t="shared" si="22"/>
        <v>0</v>
      </c>
      <c r="M123" s="37"/>
      <c r="N123" s="138"/>
      <c r="O123" s="37">
        <f t="shared" si="23"/>
        <v>5</v>
      </c>
      <c r="P123" s="41">
        <v>1800</v>
      </c>
      <c r="Q123" s="39">
        <f t="shared" si="24"/>
        <v>9000</v>
      </c>
      <c r="R123" s="48"/>
    </row>
    <row r="124" spans="2:18" x14ac:dyDescent="0.25">
      <c r="B124" s="40">
        <f>'[2]CUADRO SOLICITUD'!C33</f>
        <v>47131706</v>
      </c>
      <c r="C124" s="36" t="str">
        <f>'[2]CUADRO SOLICITUD'!D33</f>
        <v>2.3.9.9.01</v>
      </c>
      <c r="D124" s="54" t="s">
        <v>198</v>
      </c>
      <c r="E124" s="30" t="s">
        <v>198</v>
      </c>
      <c r="F124" s="25" t="str">
        <f>'[2]CUADRO SOLICITUD'!F33</f>
        <v>Unidad</v>
      </c>
      <c r="G124" s="37">
        <v>5</v>
      </c>
      <c r="H124" s="104">
        <f t="shared" si="25"/>
        <v>8250</v>
      </c>
      <c r="I124" s="37"/>
      <c r="J124" s="138"/>
      <c r="K124" s="37">
        <v>0</v>
      </c>
      <c r="L124" s="104">
        <f t="shared" si="22"/>
        <v>0</v>
      </c>
      <c r="M124" s="37"/>
      <c r="N124" s="138"/>
      <c r="O124" s="37">
        <f t="shared" si="23"/>
        <v>5</v>
      </c>
      <c r="P124" s="41">
        <v>1650</v>
      </c>
      <c r="Q124" s="39">
        <f t="shared" si="24"/>
        <v>8250</v>
      </c>
      <c r="R124" s="28">
        <f>SUM(Q92:Q124)</f>
        <v>855205</v>
      </c>
    </row>
    <row r="125" spans="2:18" x14ac:dyDescent="0.25">
      <c r="B125" s="40"/>
      <c r="C125" s="36"/>
      <c r="D125" s="54"/>
      <c r="E125" s="30"/>
      <c r="F125" s="25"/>
      <c r="G125" s="37"/>
      <c r="H125" s="137">
        <f>SUM(H92:H124)</f>
        <v>444775</v>
      </c>
      <c r="I125" s="112"/>
      <c r="J125" s="140"/>
      <c r="K125" s="111"/>
      <c r="L125" s="137">
        <f>SUM(L92:L124)</f>
        <v>410430</v>
      </c>
      <c r="M125" s="139"/>
      <c r="N125" s="140"/>
      <c r="O125" s="37"/>
      <c r="P125" s="74"/>
      <c r="Q125" s="131">
        <f>SUM(H125+L125)</f>
        <v>855205</v>
      </c>
      <c r="R125" s="66"/>
    </row>
    <row r="126" spans="2:18" x14ac:dyDescent="0.25">
      <c r="B126" s="211" t="s">
        <v>73</v>
      </c>
      <c r="C126" s="211"/>
      <c r="D126" s="211"/>
      <c r="E126" s="211"/>
      <c r="F126" s="211"/>
      <c r="G126" s="211" t="s">
        <v>50</v>
      </c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9"/>
    </row>
    <row r="127" spans="2:18" ht="22.5" x14ac:dyDescent="0.25">
      <c r="B127" s="20" t="s">
        <v>51</v>
      </c>
      <c r="C127" s="21" t="s">
        <v>1</v>
      </c>
      <c r="D127" s="76" t="s">
        <v>52</v>
      </c>
      <c r="E127" s="77" t="s">
        <v>53</v>
      </c>
      <c r="F127" s="76" t="s">
        <v>54</v>
      </c>
      <c r="G127" s="78" t="s">
        <v>55</v>
      </c>
      <c r="H127" s="78"/>
      <c r="I127" s="78" t="s">
        <v>56</v>
      </c>
      <c r="J127" s="78"/>
      <c r="K127" s="78" t="s">
        <v>57</v>
      </c>
      <c r="L127" s="78"/>
      <c r="M127" s="78" t="s">
        <v>58</v>
      </c>
      <c r="N127" s="78"/>
      <c r="O127" s="78" t="s">
        <v>59</v>
      </c>
      <c r="P127" s="79" t="s">
        <v>60</v>
      </c>
      <c r="Q127" s="79" t="s">
        <v>61</v>
      </c>
      <c r="R127" s="29"/>
    </row>
    <row r="128" spans="2:18" x14ac:dyDescent="0.25">
      <c r="B128" s="22">
        <v>15101701</v>
      </c>
      <c r="C128" s="23" t="s">
        <v>74</v>
      </c>
      <c r="D128" s="24" t="s">
        <v>75</v>
      </c>
      <c r="E128" s="23" t="s">
        <v>76</v>
      </c>
      <c r="F128" s="26" t="s">
        <v>77</v>
      </c>
      <c r="G128" s="31">
        <v>200</v>
      </c>
      <c r="H128" s="31">
        <f>G128*P128</f>
        <v>50000</v>
      </c>
      <c r="I128" s="33"/>
      <c r="J128" s="33"/>
      <c r="K128" s="33">
        <v>200</v>
      </c>
      <c r="L128" s="33">
        <f>K128*P128</f>
        <v>50000</v>
      </c>
      <c r="M128" s="33"/>
      <c r="N128" s="33"/>
      <c r="O128" s="33">
        <f>SUM(G128+K128)</f>
        <v>400</v>
      </c>
      <c r="P128" s="27">
        <v>250</v>
      </c>
      <c r="Q128" s="27">
        <f>+O128*P128</f>
        <v>100000</v>
      </c>
      <c r="R128" s="28">
        <f>SUM(Q128)</f>
        <v>100000</v>
      </c>
    </row>
    <row r="129" spans="2:18" x14ac:dyDescent="0.25">
      <c r="B129" s="22"/>
      <c r="C129" s="23"/>
      <c r="D129" s="24"/>
      <c r="E129" s="23"/>
      <c r="F129" s="26"/>
      <c r="G129" s="31"/>
      <c r="H129" s="137">
        <f>SUM(H128)</f>
        <v>50000</v>
      </c>
      <c r="I129" s="112"/>
      <c r="J129" s="140"/>
      <c r="K129" s="111"/>
      <c r="L129" s="137">
        <f>SUM(L128)</f>
        <v>50000</v>
      </c>
      <c r="M129" s="139"/>
      <c r="N129" s="140"/>
      <c r="O129" s="105"/>
      <c r="P129" s="105"/>
      <c r="Q129" s="131">
        <f>SUM(H129+L129)</f>
        <v>100000</v>
      </c>
      <c r="R129" s="66"/>
    </row>
    <row r="130" spans="2:18" x14ac:dyDescent="0.25">
      <c r="B130" s="211" t="s">
        <v>71</v>
      </c>
      <c r="C130" s="211"/>
      <c r="D130" s="211"/>
      <c r="E130" s="211"/>
      <c r="F130" s="211"/>
      <c r="G130" s="211" t="s">
        <v>50</v>
      </c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9"/>
    </row>
    <row r="131" spans="2:18" ht="22.5" x14ac:dyDescent="0.25">
      <c r="B131" s="20" t="s">
        <v>51</v>
      </c>
      <c r="C131" s="21" t="s">
        <v>1</v>
      </c>
      <c r="D131" s="76" t="s">
        <v>52</v>
      </c>
      <c r="E131" s="77" t="s">
        <v>53</v>
      </c>
      <c r="F131" s="76" t="s">
        <v>54</v>
      </c>
      <c r="G131" s="78" t="s">
        <v>55</v>
      </c>
      <c r="H131" s="78"/>
      <c r="I131" s="78" t="s">
        <v>56</v>
      </c>
      <c r="J131" s="78"/>
      <c r="K131" s="78" t="s">
        <v>57</v>
      </c>
      <c r="L131" s="78"/>
      <c r="M131" s="78" t="s">
        <v>58</v>
      </c>
      <c r="N131" s="78"/>
      <c r="O131" s="78" t="s">
        <v>59</v>
      </c>
      <c r="P131" s="79" t="s">
        <v>60</v>
      </c>
      <c r="Q131" s="79" t="s">
        <v>61</v>
      </c>
      <c r="R131" s="29"/>
    </row>
    <row r="132" spans="2:18" ht="22.5" x14ac:dyDescent="0.25">
      <c r="B132" s="22">
        <v>90101603</v>
      </c>
      <c r="C132" s="23" t="s">
        <v>72</v>
      </c>
      <c r="D132" s="24" t="s">
        <v>67</v>
      </c>
      <c r="E132" s="30" t="s">
        <v>347</v>
      </c>
      <c r="F132" s="25" t="s">
        <v>65</v>
      </c>
      <c r="G132" s="26">
        <v>1</v>
      </c>
      <c r="H132" s="114">
        <f>G132*P132</f>
        <v>950000</v>
      </c>
      <c r="I132" s="26"/>
      <c r="J132" s="114">
        <f>I132*P132</f>
        <v>0</v>
      </c>
      <c r="K132" s="26">
        <v>1</v>
      </c>
      <c r="L132" s="114">
        <f>K132*P132</f>
        <v>950000</v>
      </c>
      <c r="M132" s="26"/>
      <c r="N132" s="114">
        <f>M132*T132</f>
        <v>0</v>
      </c>
      <c r="O132" s="31">
        <f>SUM(G132+I132+K132+M132)</f>
        <v>2</v>
      </c>
      <c r="P132" s="32">
        <v>950000</v>
      </c>
      <c r="Q132" s="27">
        <f>+O132*P132</f>
        <v>1900000</v>
      </c>
    </row>
    <row r="133" spans="2:18" x14ac:dyDescent="0.25">
      <c r="B133" s="22">
        <v>90101603</v>
      </c>
      <c r="C133" s="23" t="s">
        <v>72</v>
      </c>
      <c r="D133" s="24" t="s">
        <v>67</v>
      </c>
      <c r="E133" s="30" t="s">
        <v>348</v>
      </c>
      <c r="F133" s="25" t="s">
        <v>65</v>
      </c>
      <c r="G133" s="26">
        <v>1</v>
      </c>
      <c r="H133" s="114">
        <f>G133*P133</f>
        <v>650000</v>
      </c>
      <c r="I133" s="26">
        <v>1</v>
      </c>
      <c r="J133" s="114">
        <f>I133*P133</f>
        <v>650000</v>
      </c>
      <c r="K133" s="26">
        <v>1</v>
      </c>
      <c r="L133" s="114">
        <f>K133*P133</f>
        <v>650000</v>
      </c>
      <c r="M133" s="26">
        <v>1</v>
      </c>
      <c r="N133" s="114">
        <f>M133*P133</f>
        <v>650000</v>
      </c>
      <c r="O133" s="31">
        <f>SUM(G133+I133+K133+M133)</f>
        <v>4</v>
      </c>
      <c r="P133" s="32">
        <v>650000</v>
      </c>
      <c r="Q133" s="27">
        <f>+O133*P133</f>
        <v>2600000</v>
      </c>
      <c r="R133" s="28">
        <f>SUM(Q132:Q133)</f>
        <v>4500000</v>
      </c>
    </row>
    <row r="134" spans="2:18" x14ac:dyDescent="0.25">
      <c r="B134" s="22"/>
      <c r="C134" s="23"/>
      <c r="D134" s="24"/>
      <c r="E134" s="30"/>
      <c r="F134" s="25"/>
      <c r="G134" s="26"/>
      <c r="H134" s="137">
        <f>SUM(H132:H133)</f>
        <v>1600000</v>
      </c>
      <c r="I134" s="112"/>
      <c r="J134" s="137">
        <f>SUM(J132:J133)</f>
        <v>650000</v>
      </c>
      <c r="K134" s="111"/>
      <c r="L134" s="137">
        <f>SUM(L132:L133)</f>
        <v>1600000</v>
      </c>
      <c r="M134" s="139"/>
      <c r="N134" s="137">
        <f>SUM(N132:N133)</f>
        <v>650000</v>
      </c>
      <c r="O134" s="130"/>
      <c r="P134" s="74"/>
      <c r="Q134" s="131">
        <f>SUM(H134+J134+L134+N134)</f>
        <v>4500000</v>
      </c>
      <c r="R134" s="66"/>
    </row>
    <row r="135" spans="2:18" ht="15" customHeight="1" x14ac:dyDescent="0.25">
      <c r="B135" s="211" t="s">
        <v>246</v>
      </c>
      <c r="C135" s="211"/>
      <c r="D135" s="211"/>
      <c r="E135" s="211"/>
      <c r="F135" s="211"/>
      <c r="G135" s="211" t="s">
        <v>50</v>
      </c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62"/>
    </row>
    <row r="136" spans="2:18" ht="22.5" x14ac:dyDescent="0.25">
      <c r="B136" s="20" t="s">
        <v>51</v>
      </c>
      <c r="C136" s="21" t="s">
        <v>1</v>
      </c>
      <c r="D136" s="76" t="s">
        <v>52</v>
      </c>
      <c r="E136" s="77" t="s">
        <v>53</v>
      </c>
      <c r="F136" s="76" t="s">
        <v>54</v>
      </c>
      <c r="G136" s="78" t="s">
        <v>55</v>
      </c>
      <c r="H136" s="78"/>
      <c r="I136" s="78" t="s">
        <v>56</v>
      </c>
      <c r="J136" s="78"/>
      <c r="K136" s="78" t="s">
        <v>57</v>
      </c>
      <c r="L136" s="78"/>
      <c r="M136" s="78" t="s">
        <v>58</v>
      </c>
      <c r="N136" s="78"/>
      <c r="O136" s="78" t="s">
        <v>59</v>
      </c>
      <c r="P136" s="79" t="s">
        <v>60</v>
      </c>
      <c r="Q136" s="79" t="s">
        <v>61</v>
      </c>
      <c r="R136" s="62"/>
    </row>
    <row r="137" spans="2:18" x14ac:dyDescent="0.25">
      <c r="B137" s="53">
        <v>53102710</v>
      </c>
      <c r="C137" s="36" t="s">
        <v>247</v>
      </c>
      <c r="D137" s="61" t="s">
        <v>248</v>
      </c>
      <c r="E137" s="30" t="s">
        <v>249</v>
      </c>
      <c r="F137" s="25" t="s">
        <v>65</v>
      </c>
      <c r="G137" s="37"/>
      <c r="H137" s="37"/>
      <c r="I137" s="37">
        <v>4</v>
      </c>
      <c r="J137" s="104">
        <f>I137*P137</f>
        <v>18000</v>
      </c>
      <c r="K137" s="37"/>
      <c r="L137" s="37"/>
      <c r="M137" s="37"/>
      <c r="N137" s="37"/>
      <c r="O137" s="37">
        <f>SUM(I137)</f>
        <v>4</v>
      </c>
      <c r="P137" s="27">
        <v>4500</v>
      </c>
      <c r="Q137" s="41">
        <f>+O137*P137</f>
        <v>18000</v>
      </c>
      <c r="R137" s="62"/>
    </row>
    <row r="138" spans="2:18" x14ac:dyDescent="0.25">
      <c r="B138" s="53">
        <v>53102710</v>
      </c>
      <c r="C138" s="36" t="s">
        <v>247</v>
      </c>
      <c r="D138" s="61" t="s">
        <v>248</v>
      </c>
      <c r="E138" s="30" t="s">
        <v>250</v>
      </c>
      <c r="F138" s="25" t="s">
        <v>65</v>
      </c>
      <c r="G138" s="37"/>
      <c r="H138" s="37"/>
      <c r="I138" s="37">
        <v>8</v>
      </c>
      <c r="J138" s="104">
        <f>I138*P138</f>
        <v>32000</v>
      </c>
      <c r="K138" s="37"/>
      <c r="L138" s="138"/>
      <c r="M138" s="138"/>
      <c r="N138" s="138"/>
      <c r="O138" s="37">
        <f>SUM(I138)</f>
        <v>8</v>
      </c>
      <c r="P138" s="27">
        <v>4000</v>
      </c>
      <c r="Q138" s="41">
        <f>+O138*P138</f>
        <v>32000</v>
      </c>
      <c r="R138" s="28">
        <f>SUM(Q137:Q138)</f>
        <v>50000</v>
      </c>
    </row>
    <row r="139" spans="2:18" x14ac:dyDescent="0.25">
      <c r="B139" s="53"/>
      <c r="C139" s="36"/>
      <c r="D139" s="61"/>
      <c r="E139" s="30"/>
      <c r="F139" s="25"/>
      <c r="G139" s="37"/>
      <c r="H139" s="140"/>
      <c r="I139" s="112"/>
      <c r="J139" s="137">
        <f>SUM(J137:J138)</f>
        <v>50000</v>
      </c>
      <c r="K139" s="111"/>
      <c r="L139" s="140"/>
      <c r="M139" s="139"/>
      <c r="N139" s="140"/>
      <c r="O139" s="37"/>
      <c r="P139" s="27"/>
      <c r="Q139" s="131">
        <f>SUM(J139)</f>
        <v>50000</v>
      </c>
      <c r="R139" s="66"/>
    </row>
    <row r="140" spans="2:18" x14ac:dyDescent="0.25">
      <c r="B140" s="211" t="s">
        <v>349</v>
      </c>
      <c r="C140" s="211"/>
      <c r="D140" s="211"/>
      <c r="E140" s="211"/>
      <c r="F140" s="211"/>
      <c r="G140" s="211" t="s">
        <v>50</v>
      </c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9"/>
    </row>
    <row r="141" spans="2:18" ht="22.5" x14ac:dyDescent="0.25">
      <c r="B141" s="20" t="s">
        <v>51</v>
      </c>
      <c r="C141" s="21" t="s">
        <v>1</v>
      </c>
      <c r="D141" s="76" t="s">
        <v>52</v>
      </c>
      <c r="E141" s="77" t="s">
        <v>53</v>
      </c>
      <c r="F141" s="76" t="s">
        <v>54</v>
      </c>
      <c r="G141" s="78" t="s">
        <v>55</v>
      </c>
      <c r="H141" s="78"/>
      <c r="I141" s="78" t="s">
        <v>56</v>
      </c>
      <c r="J141" s="78"/>
      <c r="K141" s="78" t="s">
        <v>57</v>
      </c>
      <c r="L141" s="78"/>
      <c r="M141" s="78" t="s">
        <v>58</v>
      </c>
      <c r="N141" s="78"/>
      <c r="O141" s="78" t="s">
        <v>59</v>
      </c>
      <c r="P141" s="79" t="s">
        <v>60</v>
      </c>
      <c r="Q141" s="79" t="s">
        <v>61</v>
      </c>
      <c r="R141" s="29"/>
    </row>
    <row r="142" spans="2:18" x14ac:dyDescent="0.25">
      <c r="B142" s="22">
        <v>90101802</v>
      </c>
      <c r="C142" s="23" t="s">
        <v>66</v>
      </c>
      <c r="D142" s="24" t="s">
        <v>67</v>
      </c>
      <c r="E142" s="30" t="s">
        <v>68</v>
      </c>
      <c r="F142" s="25" t="s">
        <v>65</v>
      </c>
      <c r="G142" s="26">
        <v>500</v>
      </c>
      <c r="H142" s="114">
        <f>G142*P142</f>
        <v>175000</v>
      </c>
      <c r="I142" s="26"/>
      <c r="J142" s="26"/>
      <c r="K142" s="26"/>
      <c r="L142" s="114">
        <f>K142*P142</f>
        <v>0</v>
      </c>
      <c r="M142" s="26"/>
      <c r="N142" s="26"/>
      <c r="O142" s="31">
        <f>SUM(G142+I142+K142+M142)</f>
        <v>500</v>
      </c>
      <c r="P142" s="32">
        <v>350</v>
      </c>
      <c r="Q142" s="27">
        <f>+O142*P142</f>
        <v>175000</v>
      </c>
      <c r="R142" s="29"/>
    </row>
    <row r="143" spans="2:18" x14ac:dyDescent="0.25">
      <c r="B143" s="22">
        <v>90101802</v>
      </c>
      <c r="C143" s="23" t="s">
        <v>66</v>
      </c>
      <c r="D143" s="24" t="s">
        <v>67</v>
      </c>
      <c r="E143" s="30" t="s">
        <v>69</v>
      </c>
      <c r="F143" s="25" t="s">
        <v>70</v>
      </c>
      <c r="G143" s="26"/>
      <c r="H143" s="114">
        <f>G143*P143</f>
        <v>0</v>
      </c>
      <c r="I143" s="26"/>
      <c r="J143" s="26"/>
      <c r="K143" s="26">
        <v>875</v>
      </c>
      <c r="L143" s="114">
        <f>K143*P143</f>
        <v>175000</v>
      </c>
      <c r="M143" s="26"/>
      <c r="N143" s="26"/>
      <c r="O143" s="31">
        <f>SUM(G143+I143+K143+M143)</f>
        <v>875</v>
      </c>
      <c r="P143" s="32">
        <v>200</v>
      </c>
      <c r="Q143" s="27">
        <f>+O143*P143</f>
        <v>175000</v>
      </c>
      <c r="R143" s="28">
        <f>SUM(Q142:Q143)</f>
        <v>350000</v>
      </c>
    </row>
    <row r="144" spans="2:18" x14ac:dyDescent="0.25">
      <c r="B144" s="132"/>
      <c r="C144" s="116"/>
      <c r="D144" s="117"/>
      <c r="E144" s="121"/>
      <c r="F144" s="118"/>
      <c r="G144" s="115"/>
      <c r="H144" s="137">
        <f>SUM(H142:H143)</f>
        <v>175000</v>
      </c>
      <c r="I144" s="105"/>
      <c r="J144" s="105"/>
      <c r="K144" s="105"/>
      <c r="L144" s="137">
        <f>SUM(L142:L143)</f>
        <v>175000</v>
      </c>
      <c r="M144" s="64"/>
      <c r="N144" s="64"/>
      <c r="O144" s="133"/>
      <c r="P144" s="134"/>
      <c r="Q144" s="131">
        <f>SUM(H144+L144)</f>
        <v>350000</v>
      </c>
      <c r="R144" s="66"/>
    </row>
    <row r="145" spans="2:18" x14ac:dyDescent="0.25">
      <c r="B145" s="207" t="s">
        <v>272</v>
      </c>
      <c r="C145" s="208"/>
      <c r="D145" s="208"/>
      <c r="E145" s="208"/>
      <c r="F145" s="209"/>
      <c r="G145" s="207" t="s">
        <v>50</v>
      </c>
      <c r="H145" s="208"/>
      <c r="I145" s="208"/>
      <c r="J145" s="208"/>
      <c r="K145" s="208"/>
      <c r="L145" s="208"/>
      <c r="M145" s="208"/>
      <c r="N145" s="208"/>
      <c r="O145" s="208"/>
      <c r="P145" s="208"/>
      <c r="Q145" s="209"/>
    </row>
    <row r="146" spans="2:18" ht="22.5" x14ac:dyDescent="0.25">
      <c r="B146" s="20" t="s">
        <v>51</v>
      </c>
      <c r="C146" s="21" t="s">
        <v>1</v>
      </c>
      <c r="D146" s="76" t="s">
        <v>52</v>
      </c>
      <c r="E146" s="77" t="s">
        <v>53</v>
      </c>
      <c r="F146" s="76" t="s">
        <v>54</v>
      </c>
      <c r="G146" s="78" t="s">
        <v>55</v>
      </c>
      <c r="H146" s="78"/>
      <c r="I146" s="78" t="s">
        <v>56</v>
      </c>
      <c r="J146" s="78"/>
      <c r="K146" s="78" t="s">
        <v>57</v>
      </c>
      <c r="L146" s="78"/>
      <c r="M146" s="78" t="s">
        <v>58</v>
      </c>
      <c r="N146" s="78"/>
      <c r="O146" s="78" t="s">
        <v>59</v>
      </c>
      <c r="P146" s="79" t="s">
        <v>60</v>
      </c>
      <c r="Q146" s="79" t="s">
        <v>61</v>
      </c>
    </row>
    <row r="147" spans="2:18" ht="23.25" x14ac:dyDescent="0.25">
      <c r="B147" s="26">
        <v>84141602</v>
      </c>
      <c r="C147" s="23" t="s">
        <v>273</v>
      </c>
      <c r="D147" s="56" t="s">
        <v>274</v>
      </c>
      <c r="E147" s="56" t="s">
        <v>275</v>
      </c>
      <c r="F147" s="37" t="s">
        <v>95</v>
      </c>
      <c r="G147" s="26"/>
      <c r="H147" s="26"/>
      <c r="I147" s="26">
        <v>1</v>
      </c>
      <c r="J147" s="136">
        <f>I147*P147</f>
        <v>200000</v>
      </c>
      <c r="K147" s="26"/>
      <c r="L147" s="26"/>
      <c r="M147" s="26"/>
      <c r="N147" s="26"/>
      <c r="O147" s="26">
        <f>SUM(I147)</f>
        <v>1</v>
      </c>
      <c r="P147" s="68">
        <v>200000</v>
      </c>
      <c r="Q147" s="42">
        <f t="shared" ref="Q147" si="26">O147*P147</f>
        <v>200000</v>
      </c>
      <c r="R147" s="28">
        <f>SUM(Q147)</f>
        <v>200000</v>
      </c>
    </row>
    <row r="148" spans="2:18" x14ac:dyDescent="0.25">
      <c r="B148" s="26"/>
      <c r="C148" s="23"/>
      <c r="D148" s="56"/>
      <c r="E148" s="56"/>
      <c r="F148" s="37"/>
      <c r="G148" s="26"/>
      <c r="H148" s="26"/>
      <c r="I148" s="26"/>
      <c r="J148" s="137">
        <f>SUM(J147)</f>
        <v>200000</v>
      </c>
      <c r="K148" s="26"/>
      <c r="L148" s="26"/>
      <c r="M148" s="26"/>
      <c r="N148" s="26"/>
      <c r="O148" s="26"/>
      <c r="P148" s="68"/>
      <c r="Q148" s="131">
        <f>SUM(J148)</f>
        <v>200000</v>
      </c>
      <c r="R148" s="66"/>
    </row>
    <row r="149" spans="2:18" ht="15" customHeight="1" x14ac:dyDescent="0.25">
      <c r="B149" s="211" t="s">
        <v>296</v>
      </c>
      <c r="C149" s="211"/>
      <c r="D149" s="211"/>
      <c r="E149" s="211"/>
      <c r="F149" s="211"/>
      <c r="G149" s="211" t="s">
        <v>50</v>
      </c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</row>
    <row r="150" spans="2:18" ht="22.5" x14ac:dyDescent="0.25">
      <c r="B150" s="20" t="s">
        <v>51</v>
      </c>
      <c r="C150" s="21" t="s">
        <v>1</v>
      </c>
      <c r="D150" s="76" t="s">
        <v>52</v>
      </c>
      <c r="E150" s="77" t="s">
        <v>53</v>
      </c>
      <c r="F150" s="76" t="s">
        <v>54</v>
      </c>
      <c r="G150" s="78" t="s">
        <v>55</v>
      </c>
      <c r="H150" s="78"/>
      <c r="I150" s="78" t="s">
        <v>56</v>
      </c>
      <c r="J150" s="78"/>
      <c r="K150" s="78" t="s">
        <v>57</v>
      </c>
      <c r="L150" s="78"/>
      <c r="M150" s="78" t="s">
        <v>58</v>
      </c>
      <c r="N150" s="78"/>
      <c r="O150" s="78" t="s">
        <v>59</v>
      </c>
      <c r="P150" s="79" t="s">
        <v>60</v>
      </c>
      <c r="Q150" s="79" t="s">
        <v>61</v>
      </c>
    </row>
    <row r="151" spans="2:18" x14ac:dyDescent="0.25">
      <c r="B151" s="37">
        <v>78111502</v>
      </c>
      <c r="C151" s="23" t="s">
        <v>297</v>
      </c>
      <c r="D151" s="24" t="s">
        <v>298</v>
      </c>
      <c r="E151" s="24" t="s">
        <v>299</v>
      </c>
      <c r="F151" s="25" t="s">
        <v>65</v>
      </c>
      <c r="G151" s="26">
        <v>1</v>
      </c>
      <c r="H151" s="114">
        <f>G151*P151</f>
        <v>500000</v>
      </c>
      <c r="I151" s="26">
        <v>1</v>
      </c>
      <c r="J151" s="114">
        <f>I151*P151</f>
        <v>500000</v>
      </c>
      <c r="K151" s="26">
        <v>1</v>
      </c>
      <c r="L151" s="114">
        <f>K151*P151</f>
        <v>500000</v>
      </c>
      <c r="M151" s="26">
        <v>1</v>
      </c>
      <c r="N151" s="114">
        <f>M151*P151</f>
        <v>500000</v>
      </c>
      <c r="O151" s="26">
        <f>SUM(G151+I151+K151+M151)</f>
        <v>4</v>
      </c>
      <c r="P151" s="27">
        <v>500000</v>
      </c>
      <c r="Q151" s="27">
        <f>+P151*O151</f>
        <v>2000000</v>
      </c>
    </row>
    <row r="152" spans="2:18" x14ac:dyDescent="0.25">
      <c r="B152" s="37">
        <v>90111501</v>
      </c>
      <c r="C152" s="23" t="s">
        <v>300</v>
      </c>
      <c r="D152" s="24" t="s">
        <v>301</v>
      </c>
      <c r="E152" s="24" t="s">
        <v>302</v>
      </c>
      <c r="F152" s="25" t="s">
        <v>65</v>
      </c>
      <c r="G152" s="26">
        <v>1</v>
      </c>
      <c r="H152" s="114">
        <f>G152*P152</f>
        <v>250000</v>
      </c>
      <c r="I152" s="26">
        <v>1</v>
      </c>
      <c r="J152" s="114">
        <f>I152*P152</f>
        <v>250000</v>
      </c>
      <c r="K152" s="26">
        <v>1</v>
      </c>
      <c r="L152" s="114">
        <f>K152*P152</f>
        <v>250000</v>
      </c>
      <c r="M152" s="26">
        <v>1</v>
      </c>
      <c r="N152" s="114">
        <f>M152*P152</f>
        <v>250000</v>
      </c>
      <c r="O152" s="26">
        <f>SUM(G152+I152+K152+M152)</f>
        <v>4</v>
      </c>
      <c r="P152" s="27">
        <v>250000</v>
      </c>
      <c r="Q152" s="27">
        <f>+P152*O152</f>
        <v>1000000</v>
      </c>
      <c r="R152" s="28">
        <f>SUM(Q151:Q152)</f>
        <v>3000000</v>
      </c>
    </row>
    <row r="153" spans="2:18" x14ac:dyDescent="0.25">
      <c r="B153" s="37"/>
      <c r="C153" s="23"/>
      <c r="D153" s="24"/>
      <c r="E153" s="24"/>
      <c r="F153" s="25"/>
      <c r="G153" s="26"/>
      <c r="H153" s="137">
        <f>SUM(H151:H152)</f>
        <v>750000</v>
      </c>
      <c r="I153" s="112"/>
      <c r="J153" s="137">
        <f>SUM(J151:J152)</f>
        <v>750000</v>
      </c>
      <c r="K153" s="111"/>
      <c r="L153" s="137">
        <f>SUM(L151:L152)</f>
        <v>750000</v>
      </c>
      <c r="M153" s="139"/>
      <c r="N153" s="137">
        <f>SUM(N151:N152)</f>
        <v>750000</v>
      </c>
      <c r="O153" s="26"/>
      <c r="P153" s="27"/>
      <c r="Q153" s="131">
        <f>SUM(H153:N153)</f>
        <v>3000000</v>
      </c>
      <c r="R153" s="66"/>
    </row>
    <row r="154" spans="2:18" ht="15" customHeight="1" x14ac:dyDescent="0.25">
      <c r="B154" s="211" t="s">
        <v>251</v>
      </c>
      <c r="C154" s="211"/>
      <c r="D154" s="211"/>
      <c r="E154" s="211"/>
      <c r="F154" s="211"/>
      <c r="G154" s="211" t="s">
        <v>50</v>
      </c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</row>
    <row r="155" spans="2:18" ht="22.5" x14ac:dyDescent="0.25">
      <c r="B155" s="20" t="s">
        <v>51</v>
      </c>
      <c r="C155" s="21" t="s">
        <v>1</v>
      </c>
      <c r="D155" s="76" t="s">
        <v>52</v>
      </c>
      <c r="E155" s="77" t="s">
        <v>53</v>
      </c>
      <c r="F155" s="76" t="s">
        <v>54</v>
      </c>
      <c r="G155" s="78" t="s">
        <v>55</v>
      </c>
      <c r="H155" s="78"/>
      <c r="I155" s="78" t="s">
        <v>56</v>
      </c>
      <c r="J155" s="78"/>
      <c r="K155" s="78" t="s">
        <v>57</v>
      </c>
      <c r="L155" s="78"/>
      <c r="M155" s="78" t="s">
        <v>58</v>
      </c>
      <c r="N155" s="78"/>
      <c r="O155" s="78" t="s">
        <v>59</v>
      </c>
      <c r="P155" s="79" t="s">
        <v>60</v>
      </c>
      <c r="Q155" s="79" t="s">
        <v>61</v>
      </c>
    </row>
    <row r="156" spans="2:18" x14ac:dyDescent="0.25">
      <c r="B156" s="26">
        <v>90101601</v>
      </c>
      <c r="C156" s="36" t="s">
        <v>252</v>
      </c>
      <c r="D156" s="26" t="s">
        <v>253</v>
      </c>
      <c r="E156" s="23" t="s">
        <v>350</v>
      </c>
      <c r="F156" s="37" t="s">
        <v>65</v>
      </c>
      <c r="G156" s="26">
        <v>1</v>
      </c>
      <c r="H156" s="136">
        <f>G156*P156</f>
        <v>2500000</v>
      </c>
      <c r="I156" s="26"/>
      <c r="J156" s="26"/>
      <c r="K156" s="26"/>
      <c r="L156" s="26"/>
      <c r="M156" s="31"/>
      <c r="N156" s="31"/>
      <c r="O156" s="26">
        <f>SUM(G156+I156+K156+M156)</f>
        <v>1</v>
      </c>
      <c r="P156" s="68">
        <v>2500000</v>
      </c>
      <c r="Q156" s="42">
        <f>+O156*P156</f>
        <v>2500000</v>
      </c>
    </row>
    <row r="157" spans="2:18" x14ac:dyDescent="0.25">
      <c r="B157" s="26">
        <v>90101601</v>
      </c>
      <c r="C157" s="36" t="s">
        <v>252</v>
      </c>
      <c r="D157" s="26" t="s">
        <v>253</v>
      </c>
      <c r="E157" s="23" t="s">
        <v>254</v>
      </c>
      <c r="F157" s="37" t="s">
        <v>65</v>
      </c>
      <c r="G157" s="26"/>
      <c r="H157" s="26"/>
      <c r="I157" s="26"/>
      <c r="J157" s="26"/>
      <c r="K157" s="26"/>
      <c r="L157" s="26"/>
      <c r="M157" s="31">
        <v>1</v>
      </c>
      <c r="N157" s="31">
        <f>M157*P157</f>
        <v>500000</v>
      </c>
      <c r="O157" s="26">
        <f t="shared" ref="O157:O158" si="27">SUM(G157+I157+K157+M157)</f>
        <v>1</v>
      </c>
      <c r="P157" s="68">
        <v>500000</v>
      </c>
      <c r="Q157" s="42">
        <f>+O157*P157</f>
        <v>500000</v>
      </c>
    </row>
    <row r="158" spans="2:18" x14ac:dyDescent="0.25">
      <c r="B158" s="26">
        <v>90101601</v>
      </c>
      <c r="C158" s="36" t="s">
        <v>252</v>
      </c>
      <c r="D158" s="26" t="s">
        <v>253</v>
      </c>
      <c r="E158" s="30" t="s">
        <v>255</v>
      </c>
      <c r="F158" s="37" t="s">
        <v>65</v>
      </c>
      <c r="G158" s="26"/>
      <c r="H158" s="26"/>
      <c r="I158" s="26"/>
      <c r="J158" s="26"/>
      <c r="K158" s="26">
        <v>1</v>
      </c>
      <c r="L158" s="136">
        <f>K158*P158</f>
        <v>3000000</v>
      </c>
      <c r="M158" s="26"/>
      <c r="N158" s="26"/>
      <c r="O158" s="26">
        <f t="shared" si="27"/>
        <v>1</v>
      </c>
      <c r="P158" s="68">
        <v>3000000</v>
      </c>
      <c r="Q158" s="42">
        <f t="shared" ref="Q158" si="28">+O158*P158</f>
        <v>3000000</v>
      </c>
      <c r="R158" s="28">
        <f>SUM(Q156:Q158)</f>
        <v>6000000</v>
      </c>
    </row>
    <row r="159" spans="2:18" x14ac:dyDescent="0.25">
      <c r="B159" s="115"/>
      <c r="C159" s="127"/>
      <c r="D159" s="64"/>
      <c r="E159" s="121"/>
      <c r="F159" s="141"/>
      <c r="G159" s="115"/>
      <c r="H159" s="137">
        <f>SUM(H156:H158)</f>
        <v>2500000</v>
      </c>
      <c r="I159" s="64"/>
      <c r="J159" s="64"/>
      <c r="K159" s="64"/>
      <c r="L159" s="137">
        <f>SUM(L158)</f>
        <v>3000000</v>
      </c>
      <c r="M159" s="64"/>
      <c r="N159" s="137">
        <f>SUM(N157:N158)</f>
        <v>500000</v>
      </c>
      <c r="O159" s="64"/>
      <c r="P159" s="142"/>
      <c r="Q159" s="131">
        <f>SUM(H159:N159)</f>
        <v>6000000</v>
      </c>
      <c r="R159" s="66"/>
    </row>
    <row r="160" spans="2:18" x14ac:dyDescent="0.25">
      <c r="B160" s="207" t="s">
        <v>360</v>
      </c>
      <c r="C160" s="208"/>
      <c r="D160" s="208"/>
      <c r="E160" s="208"/>
      <c r="F160" s="209"/>
      <c r="G160" s="207" t="s">
        <v>50</v>
      </c>
      <c r="H160" s="208"/>
      <c r="I160" s="208"/>
      <c r="J160" s="208"/>
      <c r="K160" s="208"/>
      <c r="L160" s="208"/>
      <c r="M160" s="208"/>
      <c r="N160" s="208"/>
      <c r="O160" s="208"/>
      <c r="P160" s="208"/>
      <c r="Q160" s="209"/>
    </row>
    <row r="161" spans="2:18" ht="22.5" x14ac:dyDescent="0.25">
      <c r="B161" s="20" t="s">
        <v>51</v>
      </c>
      <c r="C161" s="21" t="s">
        <v>1</v>
      </c>
      <c r="D161" s="76" t="s">
        <v>52</v>
      </c>
      <c r="E161" s="77" t="s">
        <v>53</v>
      </c>
      <c r="F161" s="76" t="s">
        <v>54</v>
      </c>
      <c r="G161" s="78" t="s">
        <v>55</v>
      </c>
      <c r="H161" s="78"/>
      <c r="I161" s="78" t="s">
        <v>56</v>
      </c>
      <c r="J161" s="78"/>
      <c r="K161" s="78" t="s">
        <v>57</v>
      </c>
      <c r="L161" s="78"/>
      <c r="M161" s="78" t="s">
        <v>58</v>
      </c>
      <c r="N161" s="78"/>
      <c r="O161" s="78" t="s">
        <v>59</v>
      </c>
      <c r="P161" s="79" t="s">
        <v>60</v>
      </c>
      <c r="Q161" s="79" t="s">
        <v>61</v>
      </c>
    </row>
    <row r="162" spans="2:18" ht="33.75" x14ac:dyDescent="0.25">
      <c r="B162" s="37">
        <v>80121704</v>
      </c>
      <c r="C162" s="23" t="s">
        <v>256</v>
      </c>
      <c r="D162" s="35" t="s">
        <v>257</v>
      </c>
      <c r="E162" s="30" t="s">
        <v>258</v>
      </c>
      <c r="F162" s="37" t="s">
        <v>95</v>
      </c>
      <c r="G162" s="26"/>
      <c r="H162" s="26"/>
      <c r="I162" s="26">
        <v>20</v>
      </c>
      <c r="J162" s="136">
        <f>I162*P162</f>
        <v>287500</v>
      </c>
      <c r="K162" s="26"/>
      <c r="L162" s="26"/>
      <c r="M162" s="26"/>
      <c r="N162" s="26"/>
      <c r="O162" s="26">
        <f>SUM(I162)</f>
        <v>20</v>
      </c>
      <c r="P162" s="68">
        <v>14375</v>
      </c>
      <c r="Q162" s="39">
        <f t="shared" ref="Q162:Q163" si="29">O162*P162</f>
        <v>287500</v>
      </c>
      <c r="R162" s="80"/>
    </row>
    <row r="163" spans="2:18" ht="33.75" x14ac:dyDescent="0.25">
      <c r="B163" s="37">
        <v>80121704</v>
      </c>
      <c r="C163" s="23" t="s">
        <v>256</v>
      </c>
      <c r="D163" s="35" t="s">
        <v>257</v>
      </c>
      <c r="E163" s="30" t="s">
        <v>259</v>
      </c>
      <c r="F163" s="37" t="s">
        <v>95</v>
      </c>
      <c r="G163" s="37"/>
      <c r="H163" s="37"/>
      <c r="I163" s="37">
        <v>125</v>
      </c>
      <c r="J163" s="136">
        <f>I163*P163</f>
        <v>312500</v>
      </c>
      <c r="K163" s="37"/>
      <c r="L163" s="37"/>
      <c r="M163" s="37"/>
      <c r="N163" s="37"/>
      <c r="O163" s="26">
        <f>SUM(I163)</f>
        <v>125</v>
      </c>
      <c r="P163" s="68">
        <v>2500</v>
      </c>
      <c r="Q163" s="39">
        <f t="shared" si="29"/>
        <v>312500</v>
      </c>
      <c r="R163" s="28">
        <f>SUM(Q162:Q163)</f>
        <v>600000</v>
      </c>
    </row>
    <row r="164" spans="2:18" x14ac:dyDescent="0.25">
      <c r="B164" s="37"/>
      <c r="C164" s="23"/>
      <c r="D164" s="35"/>
      <c r="E164" s="30"/>
      <c r="F164" s="37"/>
      <c r="G164" s="37"/>
      <c r="H164" s="37"/>
      <c r="I164" s="37"/>
      <c r="J164" s="137">
        <f>SUM(J162:J163)</f>
        <v>600000</v>
      </c>
      <c r="K164" s="37"/>
      <c r="L164" s="37"/>
      <c r="M164" s="37"/>
      <c r="N164" s="37"/>
      <c r="O164" s="26"/>
      <c r="P164" s="68"/>
      <c r="Q164" s="131">
        <f>SUM(J164)</f>
        <v>600000</v>
      </c>
      <c r="R164" s="66"/>
    </row>
    <row r="165" spans="2:18" x14ac:dyDescent="0.25">
      <c r="B165" s="211" t="s">
        <v>49</v>
      </c>
      <c r="C165" s="211"/>
      <c r="D165" s="211"/>
      <c r="E165" s="211"/>
      <c r="F165" s="211"/>
      <c r="G165" s="211" t="s">
        <v>50</v>
      </c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</row>
    <row r="166" spans="2:18" ht="22.5" x14ac:dyDescent="0.25">
      <c r="B166" s="20" t="s">
        <v>51</v>
      </c>
      <c r="C166" s="21" t="s">
        <v>1</v>
      </c>
      <c r="D166" s="76" t="s">
        <v>52</v>
      </c>
      <c r="E166" s="77" t="s">
        <v>53</v>
      </c>
      <c r="F166" s="76" t="s">
        <v>54</v>
      </c>
      <c r="G166" s="78" t="s">
        <v>55</v>
      </c>
      <c r="H166" s="78"/>
      <c r="I166" s="78" t="s">
        <v>56</v>
      </c>
      <c r="J166" s="78"/>
      <c r="K166" s="78" t="s">
        <v>57</v>
      </c>
      <c r="L166" s="78"/>
      <c r="M166" s="78" t="s">
        <v>58</v>
      </c>
      <c r="N166" s="78"/>
      <c r="O166" s="78" t="s">
        <v>59</v>
      </c>
      <c r="P166" s="79" t="s">
        <v>60</v>
      </c>
      <c r="Q166" s="79" t="s">
        <v>61</v>
      </c>
    </row>
    <row r="167" spans="2:18" x14ac:dyDescent="0.25">
      <c r="B167" s="22">
        <v>72102103</v>
      </c>
      <c r="C167" s="23" t="s">
        <v>63</v>
      </c>
      <c r="D167" s="24" t="s">
        <v>64</v>
      </c>
      <c r="E167" s="23" t="s">
        <v>0</v>
      </c>
      <c r="F167" s="25" t="s">
        <v>65</v>
      </c>
      <c r="G167" s="26"/>
      <c r="H167" s="26"/>
      <c r="I167" s="26">
        <v>1</v>
      </c>
      <c r="J167" s="114">
        <f>I167*P167</f>
        <v>500000</v>
      </c>
      <c r="K167" s="26"/>
      <c r="L167" s="26"/>
      <c r="M167" s="26"/>
      <c r="N167" s="26"/>
      <c r="O167" s="26">
        <f>SUM(I167)</f>
        <v>1</v>
      </c>
      <c r="P167" s="27">
        <v>500000</v>
      </c>
      <c r="Q167" s="27">
        <f>+O167*P167</f>
        <v>500000</v>
      </c>
      <c r="R167" s="28">
        <f>SUM(Q167)</f>
        <v>500000</v>
      </c>
    </row>
    <row r="168" spans="2:18" x14ac:dyDescent="0.25">
      <c r="B168" s="22"/>
      <c r="C168" s="23"/>
      <c r="D168" s="24"/>
      <c r="E168" s="23"/>
      <c r="F168" s="25"/>
      <c r="G168" s="26"/>
      <c r="H168" s="26"/>
      <c r="I168" s="26"/>
      <c r="J168" s="137">
        <f>SUM(J167)</f>
        <v>500000</v>
      </c>
      <c r="K168" s="26"/>
      <c r="L168" s="26"/>
      <c r="M168" s="26"/>
      <c r="N168" s="26"/>
      <c r="O168" s="26"/>
      <c r="P168" s="27"/>
      <c r="Q168" s="131">
        <f>SUM(G168:N168)</f>
        <v>500000</v>
      </c>
      <c r="R168" s="66"/>
    </row>
    <row r="169" spans="2:18" x14ac:dyDescent="0.25">
      <c r="B169" s="211" t="s">
        <v>86</v>
      </c>
      <c r="C169" s="211"/>
      <c r="D169" s="211"/>
      <c r="E169" s="211"/>
      <c r="F169" s="211"/>
      <c r="G169" s="211" t="s">
        <v>50</v>
      </c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9"/>
    </row>
    <row r="170" spans="2:18" ht="22.5" x14ac:dyDescent="0.25">
      <c r="B170" s="20" t="s">
        <v>51</v>
      </c>
      <c r="C170" s="21" t="s">
        <v>1</v>
      </c>
      <c r="D170" s="76" t="s">
        <v>52</v>
      </c>
      <c r="E170" s="77" t="s">
        <v>53</v>
      </c>
      <c r="F170" s="76" t="s">
        <v>54</v>
      </c>
      <c r="G170" s="78" t="s">
        <v>55</v>
      </c>
      <c r="H170" s="78"/>
      <c r="I170" s="78" t="s">
        <v>56</v>
      </c>
      <c r="J170" s="78"/>
      <c r="K170" s="78" t="s">
        <v>57</v>
      </c>
      <c r="L170" s="78"/>
      <c r="M170" s="78" t="s">
        <v>58</v>
      </c>
      <c r="N170" s="78"/>
      <c r="O170" s="78" t="s">
        <v>59</v>
      </c>
      <c r="P170" s="79" t="s">
        <v>60</v>
      </c>
      <c r="Q170" s="79" t="s">
        <v>61</v>
      </c>
      <c r="R170" s="29"/>
    </row>
    <row r="171" spans="2:18" x14ac:dyDescent="0.25">
      <c r="B171" s="38">
        <v>72101517</v>
      </c>
      <c r="C171" s="36" t="s">
        <v>87</v>
      </c>
      <c r="D171" s="83" t="s">
        <v>88</v>
      </c>
      <c r="E171" s="84" t="s">
        <v>88</v>
      </c>
      <c r="F171" s="26" t="s">
        <v>65</v>
      </c>
      <c r="G171" s="85"/>
      <c r="H171" s="85"/>
      <c r="I171" s="85">
        <v>1</v>
      </c>
      <c r="J171" s="85">
        <f>I171*P171</f>
        <v>70000</v>
      </c>
      <c r="K171" s="85"/>
      <c r="L171" s="85"/>
      <c r="M171" s="74"/>
      <c r="N171" s="74"/>
      <c r="O171" s="85">
        <f>SUM(I171+M171)</f>
        <v>1</v>
      </c>
      <c r="P171" s="86">
        <v>70000</v>
      </c>
      <c r="Q171" s="86">
        <f>+P171</f>
        <v>70000</v>
      </c>
    </row>
    <row r="172" spans="2:18" x14ac:dyDescent="0.25">
      <c r="B172" s="38">
        <v>72101518</v>
      </c>
      <c r="C172" s="36" t="s">
        <v>384</v>
      </c>
      <c r="D172" s="83" t="s">
        <v>88</v>
      </c>
      <c r="E172" s="84" t="s">
        <v>88</v>
      </c>
      <c r="F172" s="26" t="s">
        <v>65</v>
      </c>
      <c r="G172" s="85"/>
      <c r="H172" s="85"/>
      <c r="I172" s="85"/>
      <c r="J172" s="85"/>
      <c r="K172" s="85"/>
      <c r="L172" s="85"/>
      <c r="M172" s="85">
        <v>1</v>
      </c>
      <c r="N172" s="85">
        <f>M172*P172</f>
        <v>30000</v>
      </c>
      <c r="O172" s="85">
        <f>SUM(I172+M172)</f>
        <v>1</v>
      </c>
      <c r="P172" s="86">
        <v>30000</v>
      </c>
      <c r="Q172" s="86">
        <f>+P172</f>
        <v>30000</v>
      </c>
      <c r="R172" s="28">
        <f>SUM(Q171+Q172)</f>
        <v>100000</v>
      </c>
    </row>
    <row r="173" spans="2:18" x14ac:dyDescent="0.25">
      <c r="B173" s="38"/>
      <c r="C173" s="36"/>
      <c r="D173" s="83"/>
      <c r="E173" s="84"/>
      <c r="F173" s="26"/>
      <c r="G173" s="85"/>
      <c r="H173" s="85"/>
      <c r="I173" s="85"/>
      <c r="J173" s="137">
        <f>SUM(J171)</f>
        <v>70000</v>
      </c>
      <c r="K173" s="85"/>
      <c r="L173" s="85"/>
      <c r="M173" s="85"/>
      <c r="N173" s="137">
        <f>SUM(N172)</f>
        <v>30000</v>
      </c>
      <c r="O173" s="85"/>
      <c r="P173" s="86"/>
      <c r="Q173" s="131">
        <f>SUM(G173:N173)</f>
        <v>100000</v>
      </c>
      <c r="R173" s="66"/>
    </row>
    <row r="174" spans="2:18" x14ac:dyDescent="0.25">
      <c r="B174" s="211" t="s">
        <v>351</v>
      </c>
      <c r="C174" s="211"/>
      <c r="D174" s="211"/>
      <c r="E174" s="211"/>
      <c r="F174" s="211"/>
      <c r="G174" s="211" t="s">
        <v>50</v>
      </c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9"/>
    </row>
    <row r="175" spans="2:18" ht="22.5" x14ac:dyDescent="0.25">
      <c r="B175" s="20" t="s">
        <v>51</v>
      </c>
      <c r="C175" s="21" t="s">
        <v>1</v>
      </c>
      <c r="D175" s="76" t="s">
        <v>52</v>
      </c>
      <c r="E175" s="77" t="s">
        <v>53</v>
      </c>
      <c r="F175" s="76" t="s">
        <v>54</v>
      </c>
      <c r="G175" s="78" t="s">
        <v>55</v>
      </c>
      <c r="H175" s="78"/>
      <c r="I175" s="78" t="s">
        <v>56</v>
      </c>
      <c r="J175" s="78"/>
      <c r="K175" s="78" t="s">
        <v>57</v>
      </c>
      <c r="L175" s="78"/>
      <c r="M175" s="78" t="s">
        <v>58</v>
      </c>
      <c r="N175" s="78"/>
      <c r="O175" s="78" t="s">
        <v>59</v>
      </c>
      <c r="P175" s="79" t="s">
        <v>60</v>
      </c>
      <c r="Q175" s="79" t="s">
        <v>61</v>
      </c>
      <c r="R175" s="29"/>
    </row>
    <row r="176" spans="2:18" ht="33.75" x14ac:dyDescent="0.25">
      <c r="B176" s="38">
        <v>78180102</v>
      </c>
      <c r="C176" s="36" t="s">
        <v>82</v>
      </c>
      <c r="D176" s="35" t="s">
        <v>83</v>
      </c>
      <c r="E176" s="30" t="s">
        <v>84</v>
      </c>
      <c r="F176" s="26" t="s">
        <v>70</v>
      </c>
      <c r="G176" s="26">
        <v>1</v>
      </c>
      <c r="H176" s="114">
        <f>G176*P176</f>
        <v>1200000</v>
      </c>
      <c r="I176" s="26"/>
      <c r="J176" s="26"/>
      <c r="K176" s="26"/>
      <c r="L176" s="26"/>
      <c r="M176" s="26"/>
      <c r="N176" s="26"/>
      <c r="O176" s="26">
        <f>SUM(G176)</f>
        <v>1</v>
      </c>
      <c r="P176" s="39">
        <v>1200000</v>
      </c>
      <c r="Q176" s="39">
        <f>+P176</f>
        <v>1200000</v>
      </c>
      <c r="R176" s="29"/>
    </row>
    <row r="177" spans="2:18" ht="22.5" x14ac:dyDescent="0.25">
      <c r="B177" s="38">
        <v>78180101</v>
      </c>
      <c r="C177" s="36" t="s">
        <v>82</v>
      </c>
      <c r="D177" s="35" t="s">
        <v>83</v>
      </c>
      <c r="E177" s="30" t="s">
        <v>85</v>
      </c>
      <c r="F177" s="26" t="s">
        <v>70</v>
      </c>
      <c r="G177" s="26">
        <v>1</v>
      </c>
      <c r="H177" s="114">
        <f>G177*P177</f>
        <v>600000</v>
      </c>
      <c r="I177" s="26"/>
      <c r="J177" s="26"/>
      <c r="K177" s="26"/>
      <c r="L177" s="26"/>
      <c r="M177" s="26"/>
      <c r="N177" s="26"/>
      <c r="O177" s="26">
        <f>SUM(G177)</f>
        <v>1</v>
      </c>
      <c r="P177" s="39">
        <v>600000</v>
      </c>
      <c r="Q177" s="39">
        <f>+P177</f>
        <v>600000</v>
      </c>
      <c r="R177" s="28">
        <f>SUM(Q176:Q177)</f>
        <v>1800000</v>
      </c>
    </row>
    <row r="178" spans="2:18" x14ac:dyDescent="0.25">
      <c r="B178" s="144"/>
      <c r="C178" s="127"/>
      <c r="D178" s="145"/>
      <c r="E178" s="121"/>
      <c r="F178" s="70"/>
      <c r="G178" s="115"/>
      <c r="H178" s="137">
        <f>SUM(H176:H177)</f>
        <v>1800000</v>
      </c>
      <c r="I178" s="64"/>
      <c r="J178" s="64"/>
      <c r="K178" s="64"/>
      <c r="L178" s="64"/>
      <c r="M178" s="64"/>
      <c r="N178" s="64"/>
      <c r="O178" s="64"/>
      <c r="P178" s="146"/>
      <c r="Q178" s="131">
        <f>SUM(H178:N178)</f>
        <v>1800000</v>
      </c>
      <c r="R178" s="66"/>
    </row>
    <row r="179" spans="2:18" x14ac:dyDescent="0.25">
      <c r="B179" s="207" t="s">
        <v>260</v>
      </c>
      <c r="C179" s="208"/>
      <c r="D179" s="208"/>
      <c r="E179" s="208"/>
      <c r="F179" s="209"/>
      <c r="G179" s="207" t="s">
        <v>50</v>
      </c>
      <c r="H179" s="208"/>
      <c r="I179" s="208"/>
      <c r="J179" s="208"/>
      <c r="K179" s="208"/>
      <c r="L179" s="208"/>
      <c r="M179" s="208"/>
      <c r="N179" s="208"/>
      <c r="O179" s="208"/>
      <c r="P179" s="208"/>
      <c r="Q179" s="209"/>
    </row>
    <row r="180" spans="2:18" ht="22.5" x14ac:dyDescent="0.25">
      <c r="B180" s="20" t="s">
        <v>51</v>
      </c>
      <c r="C180" s="21" t="s">
        <v>1</v>
      </c>
      <c r="D180" s="76" t="s">
        <v>52</v>
      </c>
      <c r="E180" s="77" t="s">
        <v>53</v>
      </c>
      <c r="F180" s="76" t="s">
        <v>54</v>
      </c>
      <c r="G180" s="78" t="s">
        <v>55</v>
      </c>
      <c r="H180" s="78"/>
      <c r="I180" s="78" t="s">
        <v>56</v>
      </c>
      <c r="J180" s="78"/>
      <c r="K180" s="78" t="s">
        <v>57</v>
      </c>
      <c r="L180" s="78"/>
      <c r="M180" s="78" t="s">
        <v>58</v>
      </c>
      <c r="N180" s="78"/>
      <c r="O180" s="78" t="s">
        <v>59</v>
      </c>
      <c r="P180" s="79" t="s">
        <v>60</v>
      </c>
      <c r="Q180" s="79" t="s">
        <v>61</v>
      </c>
    </row>
    <row r="181" spans="2:18" ht="34.5" x14ac:dyDescent="0.25">
      <c r="B181" s="37">
        <v>43231512</v>
      </c>
      <c r="C181" s="23" t="s">
        <v>261</v>
      </c>
      <c r="D181" s="56" t="s">
        <v>260</v>
      </c>
      <c r="E181" s="56" t="s">
        <v>262</v>
      </c>
      <c r="F181" s="37" t="s">
        <v>95</v>
      </c>
      <c r="G181" s="26"/>
      <c r="H181" s="26"/>
      <c r="I181" s="26">
        <v>350</v>
      </c>
      <c r="J181" s="136">
        <f>I181*P181</f>
        <v>2275000</v>
      </c>
      <c r="K181" s="26"/>
      <c r="L181" s="26"/>
      <c r="M181" s="26"/>
      <c r="N181" s="26"/>
      <c r="O181" s="26">
        <f>SUM(G181)+I181+K181+M181</f>
        <v>350</v>
      </c>
      <c r="P181" s="68">
        <v>6500</v>
      </c>
      <c r="Q181" s="42">
        <f t="shared" ref="Q181:Q185" si="30">O181*P181</f>
        <v>2275000</v>
      </c>
    </row>
    <row r="182" spans="2:18" ht="23.25" x14ac:dyDescent="0.25">
      <c r="B182" s="37">
        <v>43231512</v>
      </c>
      <c r="C182" s="23" t="s">
        <v>261</v>
      </c>
      <c r="D182" s="56" t="s">
        <v>260</v>
      </c>
      <c r="E182" s="56" t="s">
        <v>263</v>
      </c>
      <c r="F182" s="37" t="s">
        <v>95</v>
      </c>
      <c r="G182" s="37"/>
      <c r="H182" s="37"/>
      <c r="I182" s="37">
        <v>120</v>
      </c>
      <c r="J182" s="136">
        <f t="shared" ref="J182:J184" si="31">I182*P182</f>
        <v>2340000</v>
      </c>
      <c r="K182" s="37"/>
      <c r="L182" s="37"/>
      <c r="M182" s="37"/>
      <c r="N182" s="37"/>
      <c r="O182" s="26">
        <f t="shared" ref="O182:O185" si="32">SUM(G182)+I182+K182+M182</f>
        <v>120</v>
      </c>
      <c r="P182" s="68">
        <v>19500</v>
      </c>
      <c r="Q182" s="42">
        <f t="shared" si="30"/>
        <v>2340000</v>
      </c>
      <c r="R182" s="80"/>
    </row>
    <row r="183" spans="2:18" x14ac:dyDescent="0.25">
      <c r="B183" s="37">
        <v>43231512</v>
      </c>
      <c r="C183" s="23" t="s">
        <v>261</v>
      </c>
      <c r="D183" s="56" t="s">
        <v>260</v>
      </c>
      <c r="E183" s="56" t="s">
        <v>264</v>
      </c>
      <c r="F183" s="37" t="s">
        <v>173</v>
      </c>
      <c r="G183" s="37"/>
      <c r="H183" s="37"/>
      <c r="I183" s="37">
        <v>4</v>
      </c>
      <c r="J183" s="136">
        <f>I183*P183</f>
        <v>160000</v>
      </c>
      <c r="K183" s="37"/>
      <c r="L183" s="37"/>
      <c r="M183" s="37"/>
      <c r="N183" s="37"/>
      <c r="O183" s="26">
        <f t="shared" si="32"/>
        <v>4</v>
      </c>
      <c r="P183" s="68">
        <v>40000</v>
      </c>
      <c r="Q183" s="42">
        <f t="shared" si="30"/>
        <v>160000</v>
      </c>
    </row>
    <row r="184" spans="2:18" x14ac:dyDescent="0.25">
      <c r="B184" s="37">
        <v>43231512</v>
      </c>
      <c r="C184" s="23" t="s">
        <v>261</v>
      </c>
      <c r="D184" s="56" t="s">
        <v>260</v>
      </c>
      <c r="E184" s="56" t="s">
        <v>265</v>
      </c>
      <c r="F184" s="37" t="s">
        <v>173</v>
      </c>
      <c r="G184" s="37"/>
      <c r="H184" s="37"/>
      <c r="I184" s="37">
        <v>2</v>
      </c>
      <c r="J184" s="136">
        <f t="shared" si="31"/>
        <v>20000</v>
      </c>
      <c r="K184" s="37"/>
      <c r="L184" s="37"/>
      <c r="M184" s="37"/>
      <c r="N184" s="37"/>
      <c r="O184" s="26">
        <f t="shared" si="32"/>
        <v>2</v>
      </c>
      <c r="P184" s="68">
        <v>10000</v>
      </c>
      <c r="Q184" s="42">
        <f t="shared" si="30"/>
        <v>20000</v>
      </c>
    </row>
    <row r="185" spans="2:18" x14ac:dyDescent="0.25">
      <c r="B185" s="37">
        <v>43231512</v>
      </c>
      <c r="C185" s="23" t="s">
        <v>261</v>
      </c>
      <c r="D185" s="56" t="s">
        <v>260</v>
      </c>
      <c r="E185" s="56" t="s">
        <v>266</v>
      </c>
      <c r="F185" s="37"/>
      <c r="G185" s="37"/>
      <c r="H185" s="37"/>
      <c r="I185" s="37"/>
      <c r="J185" s="136">
        <f>I185*P185</f>
        <v>0</v>
      </c>
      <c r="K185" s="37">
        <v>1</v>
      </c>
      <c r="L185" s="143">
        <f>K185*P185</f>
        <v>205000</v>
      </c>
      <c r="M185" s="37"/>
      <c r="N185" s="37"/>
      <c r="O185" s="26">
        <f t="shared" si="32"/>
        <v>1</v>
      </c>
      <c r="P185" s="68">
        <v>205000</v>
      </c>
      <c r="Q185" s="42">
        <f t="shared" si="30"/>
        <v>205000</v>
      </c>
      <c r="R185" s="28">
        <f>SUM(Q181:Q185)</f>
        <v>5000000</v>
      </c>
    </row>
    <row r="186" spans="2:18" x14ac:dyDescent="0.25">
      <c r="B186" s="129"/>
      <c r="C186" s="116"/>
      <c r="D186" s="147"/>
      <c r="E186" s="147"/>
      <c r="F186" s="141"/>
      <c r="G186" s="129"/>
      <c r="H186" s="122"/>
      <c r="I186" s="122"/>
      <c r="J186" s="137">
        <f>SUM(J181:J185)</f>
        <v>4795000</v>
      </c>
      <c r="K186" s="122"/>
      <c r="L186" s="137">
        <f>SUM(L185)</f>
        <v>205000</v>
      </c>
      <c r="M186" s="122"/>
      <c r="N186" s="122"/>
      <c r="O186" s="64"/>
      <c r="P186" s="142"/>
      <c r="Q186" s="131">
        <f>SUM(J186:N186)</f>
        <v>5000000</v>
      </c>
      <c r="R186" s="66"/>
    </row>
    <row r="187" spans="2:18" x14ac:dyDescent="0.25">
      <c r="B187" s="207" t="s">
        <v>78</v>
      </c>
      <c r="C187" s="208"/>
      <c r="D187" s="208"/>
      <c r="E187" s="208"/>
      <c r="F187" s="209"/>
      <c r="G187" s="207" t="s">
        <v>50</v>
      </c>
      <c r="H187" s="208"/>
      <c r="I187" s="208"/>
      <c r="J187" s="208"/>
      <c r="K187" s="208"/>
      <c r="L187" s="208"/>
      <c r="M187" s="208"/>
      <c r="N187" s="208"/>
      <c r="O187" s="208"/>
      <c r="P187" s="208"/>
      <c r="Q187" s="209"/>
      <c r="R187" s="34"/>
    </row>
    <row r="188" spans="2:18" ht="22.5" x14ac:dyDescent="0.25">
      <c r="B188" s="20" t="s">
        <v>51</v>
      </c>
      <c r="C188" s="21" t="s">
        <v>1</v>
      </c>
      <c r="D188" s="76" t="s">
        <v>52</v>
      </c>
      <c r="E188" s="77" t="s">
        <v>53</v>
      </c>
      <c r="F188" s="76" t="s">
        <v>54</v>
      </c>
      <c r="G188" s="78" t="s">
        <v>55</v>
      </c>
      <c r="H188" s="78"/>
      <c r="I188" s="78" t="s">
        <v>56</v>
      </c>
      <c r="J188" s="78"/>
      <c r="K188" s="78" t="s">
        <v>57</v>
      </c>
      <c r="L188" s="78"/>
      <c r="M188" s="78" t="s">
        <v>58</v>
      </c>
      <c r="N188" s="78"/>
      <c r="O188" s="78" t="s">
        <v>59</v>
      </c>
      <c r="P188" s="79" t="s">
        <v>60</v>
      </c>
      <c r="Q188" s="79" t="s">
        <v>61</v>
      </c>
      <c r="R188" s="29"/>
    </row>
    <row r="189" spans="2:18" x14ac:dyDescent="0.25">
      <c r="B189" s="35">
        <v>44101501</v>
      </c>
      <c r="C189" s="36" t="s">
        <v>79</v>
      </c>
      <c r="D189" s="25" t="s">
        <v>80</v>
      </c>
      <c r="E189" s="30" t="s">
        <v>81</v>
      </c>
      <c r="F189" s="26" t="s">
        <v>70</v>
      </c>
      <c r="G189" s="26"/>
      <c r="H189" s="26"/>
      <c r="I189" s="26">
        <v>12</v>
      </c>
      <c r="J189" s="114">
        <f>I189*P189</f>
        <v>2199999.9960000003</v>
      </c>
      <c r="K189" s="26"/>
      <c r="L189" s="26"/>
      <c r="M189" s="26"/>
      <c r="N189" s="26"/>
      <c r="O189" s="26">
        <f>SUM(I189)</f>
        <v>12</v>
      </c>
      <c r="P189" s="27">
        <v>183333.33300000001</v>
      </c>
      <c r="Q189" s="27">
        <f>+P189*O189</f>
        <v>2199999.9960000003</v>
      </c>
      <c r="R189" s="28">
        <f>SUM(Q189)</f>
        <v>2199999.9960000003</v>
      </c>
    </row>
    <row r="190" spans="2:18" x14ac:dyDescent="0.25">
      <c r="B190" s="148"/>
      <c r="C190" s="127"/>
      <c r="D190" s="149"/>
      <c r="E190" s="121"/>
      <c r="F190" s="70"/>
      <c r="G190" s="115"/>
      <c r="H190" s="64"/>
      <c r="I190" s="64"/>
      <c r="J190" s="137">
        <f>SUM(J189)</f>
        <v>2199999.9960000003</v>
      </c>
      <c r="K190" s="64"/>
      <c r="L190" s="64"/>
      <c r="M190" s="64"/>
      <c r="N190" s="64"/>
      <c r="O190" s="64"/>
      <c r="P190" s="150"/>
      <c r="Q190" s="131">
        <f>SUM(J190)</f>
        <v>2199999.9960000003</v>
      </c>
      <c r="R190" s="66"/>
    </row>
    <row r="191" spans="2:18" x14ac:dyDescent="0.25">
      <c r="B191" s="207" t="s">
        <v>267</v>
      </c>
      <c r="C191" s="208"/>
      <c r="D191" s="208"/>
      <c r="E191" s="208"/>
      <c r="F191" s="209"/>
      <c r="G191" s="207" t="s">
        <v>50</v>
      </c>
      <c r="H191" s="208"/>
      <c r="I191" s="208"/>
      <c r="J191" s="208"/>
      <c r="K191" s="208"/>
      <c r="L191" s="208"/>
      <c r="M191" s="208"/>
      <c r="N191" s="208"/>
      <c r="O191" s="208"/>
      <c r="P191" s="208"/>
      <c r="Q191" s="209"/>
    </row>
    <row r="192" spans="2:18" ht="22.5" x14ac:dyDescent="0.25">
      <c r="B192" s="20" t="s">
        <v>51</v>
      </c>
      <c r="C192" s="21" t="s">
        <v>1</v>
      </c>
      <c r="D192" s="76" t="s">
        <v>52</v>
      </c>
      <c r="E192" s="77" t="s">
        <v>53</v>
      </c>
      <c r="F192" s="76" t="s">
        <v>54</v>
      </c>
      <c r="G192" s="78" t="s">
        <v>55</v>
      </c>
      <c r="H192" s="78"/>
      <c r="I192" s="78" t="s">
        <v>56</v>
      </c>
      <c r="J192" s="78"/>
      <c r="K192" s="78" t="s">
        <v>57</v>
      </c>
      <c r="L192" s="78"/>
      <c r="M192" s="78" t="s">
        <v>58</v>
      </c>
      <c r="N192" s="78"/>
      <c r="O192" s="78" t="s">
        <v>59</v>
      </c>
      <c r="P192" s="79" t="s">
        <v>60</v>
      </c>
      <c r="Q192" s="79" t="s">
        <v>61</v>
      </c>
    </row>
    <row r="193" spans="2:19" ht="23.25" x14ac:dyDescent="0.25">
      <c r="B193" s="37">
        <v>82121507</v>
      </c>
      <c r="C193" s="23" t="s">
        <v>268</v>
      </c>
      <c r="D193" s="56" t="s">
        <v>269</v>
      </c>
      <c r="E193" s="56" t="s">
        <v>361</v>
      </c>
      <c r="F193" s="37" t="s">
        <v>95</v>
      </c>
      <c r="G193" s="26">
        <v>150</v>
      </c>
      <c r="H193" s="136">
        <f>G193*P193</f>
        <v>255000</v>
      </c>
      <c r="I193" s="26"/>
      <c r="J193" s="26"/>
      <c r="K193" s="37">
        <v>150</v>
      </c>
      <c r="L193" s="143">
        <f>G193*P193</f>
        <v>255000</v>
      </c>
      <c r="M193" s="26"/>
      <c r="N193" s="26"/>
      <c r="O193" s="26">
        <f>SUM(G193+I193+K193+M193)</f>
        <v>300</v>
      </c>
      <c r="P193" s="68">
        <v>1700</v>
      </c>
      <c r="Q193" s="42">
        <f t="shared" ref="Q193:Q194" si="33">O193*P193</f>
        <v>510000</v>
      </c>
    </row>
    <row r="194" spans="2:19" ht="23.25" x14ac:dyDescent="0.25">
      <c r="B194" s="37">
        <v>82121507</v>
      </c>
      <c r="C194" s="23" t="s">
        <v>268</v>
      </c>
      <c r="D194" s="56" t="s">
        <v>270</v>
      </c>
      <c r="E194" s="56" t="s">
        <v>362</v>
      </c>
      <c r="F194" s="37" t="s">
        <v>271</v>
      </c>
      <c r="G194" s="26">
        <v>150</v>
      </c>
      <c r="H194" s="136">
        <f>G194*P194</f>
        <v>244999.99949999998</v>
      </c>
      <c r="I194" s="26"/>
      <c r="J194" s="26"/>
      <c r="K194" s="26">
        <v>150</v>
      </c>
      <c r="L194" s="143">
        <f>G194*P194</f>
        <v>244999.99949999998</v>
      </c>
      <c r="M194" s="26"/>
      <c r="N194" s="26"/>
      <c r="O194" s="26">
        <f>SUM(G194+I194+K194+M194)</f>
        <v>300</v>
      </c>
      <c r="P194" s="68">
        <v>1633.3333299999999</v>
      </c>
      <c r="Q194" s="42">
        <f t="shared" si="33"/>
        <v>489999.99899999995</v>
      </c>
      <c r="R194" s="28">
        <f>SUM(Q193:Q194)</f>
        <v>999999.99899999995</v>
      </c>
    </row>
    <row r="195" spans="2:19" x14ac:dyDescent="0.25">
      <c r="B195" s="37"/>
      <c r="C195" s="23"/>
      <c r="D195" s="56"/>
      <c r="E195" s="56"/>
      <c r="F195" s="37"/>
      <c r="G195" s="26"/>
      <c r="H195" s="137">
        <f>SUM(H193:H194)</f>
        <v>499999.99949999998</v>
      </c>
      <c r="I195" s="26"/>
      <c r="J195" s="26"/>
      <c r="K195" s="26"/>
      <c r="L195" s="137">
        <f>SUM(L193:L194)</f>
        <v>499999.99949999998</v>
      </c>
      <c r="M195" s="26"/>
      <c r="N195" s="26"/>
      <c r="O195" s="26"/>
      <c r="P195" s="68"/>
      <c r="Q195" s="131">
        <f>SUM(G195:N195)</f>
        <v>999999.99899999995</v>
      </c>
      <c r="R195" s="66"/>
    </row>
    <row r="196" spans="2:19" ht="15" customHeight="1" x14ac:dyDescent="0.25">
      <c r="B196" s="211" t="s">
        <v>284</v>
      </c>
      <c r="C196" s="211"/>
      <c r="D196" s="211"/>
      <c r="E196" s="211"/>
      <c r="F196" s="211"/>
      <c r="G196" s="211" t="s">
        <v>50</v>
      </c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</row>
    <row r="197" spans="2:19" ht="22.5" x14ac:dyDescent="0.25">
      <c r="B197" s="20" t="s">
        <v>51</v>
      </c>
      <c r="C197" s="21" t="s">
        <v>1</v>
      </c>
      <c r="D197" s="76" t="s">
        <v>52</v>
      </c>
      <c r="E197" s="77" t="s">
        <v>53</v>
      </c>
      <c r="F197" s="76" t="s">
        <v>54</v>
      </c>
      <c r="G197" s="78" t="s">
        <v>55</v>
      </c>
      <c r="H197" s="78"/>
      <c r="I197" s="78" t="s">
        <v>56</v>
      </c>
      <c r="J197" s="78"/>
      <c r="K197" s="78" t="s">
        <v>57</v>
      </c>
      <c r="L197" s="78"/>
      <c r="M197" s="78" t="s">
        <v>58</v>
      </c>
      <c r="N197" s="78"/>
      <c r="O197" s="78" t="s">
        <v>59</v>
      </c>
      <c r="P197" s="79" t="s">
        <v>60</v>
      </c>
      <c r="Q197" s="79" t="s">
        <v>61</v>
      </c>
      <c r="R197" s="81"/>
    </row>
    <row r="198" spans="2:19" s="81" customFormat="1" ht="22.5" x14ac:dyDescent="0.25">
      <c r="B198" s="22">
        <v>39101605</v>
      </c>
      <c r="C198" s="36" t="s">
        <v>285</v>
      </c>
      <c r="D198" s="24" t="s">
        <v>286</v>
      </c>
      <c r="E198" s="24" t="s">
        <v>287</v>
      </c>
      <c r="F198" s="25" t="s">
        <v>65</v>
      </c>
      <c r="G198" s="26">
        <v>10</v>
      </c>
      <c r="H198" s="136">
        <f>G198*P198</f>
        <v>20000</v>
      </c>
      <c r="I198" s="26"/>
      <c r="J198" s="26"/>
      <c r="K198" s="26">
        <v>10</v>
      </c>
      <c r="L198" s="114">
        <f>K198*P198</f>
        <v>20000</v>
      </c>
      <c r="M198" s="26"/>
      <c r="N198" s="26"/>
      <c r="O198" s="26">
        <f>+G198+I198+K198+M198</f>
        <v>20</v>
      </c>
      <c r="P198" s="27">
        <v>2000</v>
      </c>
      <c r="Q198" s="41">
        <f t="shared" ref="Q198:Q204" si="34">+P198*O198</f>
        <v>40000</v>
      </c>
      <c r="S198" s="87"/>
    </row>
    <row r="199" spans="2:19" s="81" customFormat="1" x14ac:dyDescent="0.25">
      <c r="B199" s="22">
        <v>39121602</v>
      </c>
      <c r="C199" s="36" t="s">
        <v>285</v>
      </c>
      <c r="D199" s="24" t="s">
        <v>356</v>
      </c>
      <c r="E199" s="24" t="s">
        <v>356</v>
      </c>
      <c r="F199" s="25" t="s">
        <v>65</v>
      </c>
      <c r="G199" s="26">
        <v>5</v>
      </c>
      <c r="H199" s="136">
        <f>G199*P199</f>
        <v>5000</v>
      </c>
      <c r="I199" s="26"/>
      <c r="J199" s="26"/>
      <c r="K199" s="26">
        <v>5</v>
      </c>
      <c r="L199" s="114">
        <f t="shared" ref="L199:L204" si="35">K199*P199</f>
        <v>5000</v>
      </c>
      <c r="M199" s="26"/>
      <c r="N199" s="26"/>
      <c r="O199" s="26">
        <f t="shared" ref="O199:O204" si="36">+G199+I199+K199+M199</f>
        <v>10</v>
      </c>
      <c r="P199" s="27">
        <v>1000</v>
      </c>
      <c r="Q199" s="41">
        <f t="shared" si="34"/>
        <v>10000</v>
      </c>
      <c r="S199" s="87"/>
    </row>
    <row r="200" spans="2:19" s="81" customFormat="1" ht="22.5" x14ac:dyDescent="0.25">
      <c r="B200" s="22">
        <v>31261502</v>
      </c>
      <c r="C200" s="36" t="s">
        <v>357</v>
      </c>
      <c r="D200" s="24" t="s">
        <v>358</v>
      </c>
      <c r="E200" s="24" t="s">
        <v>358</v>
      </c>
      <c r="F200" s="25" t="s">
        <v>65</v>
      </c>
      <c r="G200" s="26">
        <v>5</v>
      </c>
      <c r="H200" s="136">
        <f t="shared" ref="H200:H203" si="37">G200*P200</f>
        <v>17500</v>
      </c>
      <c r="I200" s="26"/>
      <c r="J200" s="26"/>
      <c r="K200" s="26">
        <v>5</v>
      </c>
      <c r="L200" s="114">
        <f t="shared" si="35"/>
        <v>17500</v>
      </c>
      <c r="M200" s="26"/>
      <c r="N200" s="26"/>
      <c r="O200" s="26">
        <f t="shared" si="36"/>
        <v>10</v>
      </c>
      <c r="P200" s="27">
        <v>3500</v>
      </c>
      <c r="Q200" s="41">
        <f t="shared" si="34"/>
        <v>35000</v>
      </c>
      <c r="S200" s="87"/>
    </row>
    <row r="201" spans="2:19" s="81" customFormat="1" x14ac:dyDescent="0.25">
      <c r="B201" s="22">
        <v>26111707</v>
      </c>
      <c r="C201" s="36" t="s">
        <v>285</v>
      </c>
      <c r="D201" s="24" t="s">
        <v>353</v>
      </c>
      <c r="E201" s="24" t="s">
        <v>353</v>
      </c>
      <c r="F201" s="25" t="s">
        <v>65</v>
      </c>
      <c r="G201" s="26">
        <v>18</v>
      </c>
      <c r="H201" s="136">
        <f t="shared" si="37"/>
        <v>270000</v>
      </c>
      <c r="I201" s="26"/>
      <c r="J201" s="26"/>
      <c r="K201" s="26">
        <v>18</v>
      </c>
      <c r="L201" s="114">
        <f t="shared" si="35"/>
        <v>270000</v>
      </c>
      <c r="M201" s="26"/>
      <c r="N201" s="26"/>
      <c r="O201" s="26">
        <f t="shared" si="36"/>
        <v>36</v>
      </c>
      <c r="P201" s="27">
        <v>15000</v>
      </c>
      <c r="Q201" s="41">
        <f t="shared" si="34"/>
        <v>540000</v>
      </c>
      <c r="S201" s="87"/>
    </row>
    <row r="202" spans="2:19" s="81" customFormat="1" x14ac:dyDescent="0.25">
      <c r="B202" s="22">
        <v>39121409</v>
      </c>
      <c r="C202" s="36" t="s">
        <v>285</v>
      </c>
      <c r="D202" s="24" t="s">
        <v>354</v>
      </c>
      <c r="E202" s="24" t="s">
        <v>354</v>
      </c>
      <c r="F202" s="25" t="s">
        <v>65</v>
      </c>
      <c r="G202" s="26">
        <v>42</v>
      </c>
      <c r="H202" s="136">
        <f t="shared" si="37"/>
        <v>3150</v>
      </c>
      <c r="I202" s="26"/>
      <c r="J202" s="26"/>
      <c r="K202" s="26">
        <v>42</v>
      </c>
      <c r="L202" s="114">
        <f t="shared" si="35"/>
        <v>3150</v>
      </c>
      <c r="M202" s="26"/>
      <c r="N202" s="26"/>
      <c r="O202" s="26">
        <f t="shared" si="36"/>
        <v>84</v>
      </c>
      <c r="P202" s="27">
        <v>75</v>
      </c>
      <c r="Q202" s="41">
        <f t="shared" si="34"/>
        <v>6300</v>
      </c>
      <c r="S202" s="87"/>
    </row>
    <row r="203" spans="2:19" s="81" customFormat="1" x14ac:dyDescent="0.25">
      <c r="B203" s="22">
        <v>39121405</v>
      </c>
      <c r="C203" s="36" t="s">
        <v>285</v>
      </c>
      <c r="D203" s="24" t="s">
        <v>355</v>
      </c>
      <c r="E203" s="24" t="s">
        <v>355</v>
      </c>
      <c r="F203" s="25" t="s">
        <v>65</v>
      </c>
      <c r="G203" s="26">
        <v>30</v>
      </c>
      <c r="H203" s="136">
        <f t="shared" si="37"/>
        <v>2850</v>
      </c>
      <c r="I203" s="26"/>
      <c r="J203" s="26"/>
      <c r="K203" s="26">
        <v>30</v>
      </c>
      <c r="L203" s="114">
        <f t="shared" si="35"/>
        <v>2850</v>
      </c>
      <c r="M203" s="26"/>
      <c r="N203" s="26"/>
      <c r="O203" s="26">
        <f t="shared" si="36"/>
        <v>60</v>
      </c>
      <c r="P203" s="27">
        <v>95</v>
      </c>
      <c r="Q203" s="41">
        <f t="shared" si="34"/>
        <v>5700</v>
      </c>
      <c r="S203" s="87"/>
    </row>
    <row r="204" spans="2:19" s="81" customFormat="1" ht="22.5" x14ac:dyDescent="0.25">
      <c r="B204" s="22">
        <v>39101605</v>
      </c>
      <c r="C204" s="36" t="s">
        <v>285</v>
      </c>
      <c r="D204" s="24" t="s">
        <v>288</v>
      </c>
      <c r="E204" s="24" t="s">
        <v>289</v>
      </c>
      <c r="F204" s="25" t="s">
        <v>65</v>
      </c>
      <c r="G204" s="26">
        <v>65</v>
      </c>
      <c r="H204" s="136">
        <f>G204*P204</f>
        <v>32500</v>
      </c>
      <c r="I204" s="26"/>
      <c r="J204" s="26"/>
      <c r="K204" s="26">
        <v>61</v>
      </c>
      <c r="L204" s="114">
        <f t="shared" si="35"/>
        <v>30500</v>
      </c>
      <c r="M204" s="26"/>
      <c r="N204" s="26"/>
      <c r="O204" s="26">
        <f t="shared" si="36"/>
        <v>126</v>
      </c>
      <c r="P204" s="27">
        <v>500</v>
      </c>
      <c r="Q204" s="41">
        <f t="shared" si="34"/>
        <v>63000</v>
      </c>
      <c r="R204" s="28">
        <f>SUM(Q198:Q204)</f>
        <v>700000</v>
      </c>
      <c r="S204" s="87"/>
    </row>
    <row r="205" spans="2:19" s="81" customFormat="1" x14ac:dyDescent="0.25">
      <c r="B205" s="22"/>
      <c r="C205" s="36"/>
      <c r="D205" s="24"/>
      <c r="E205" s="24"/>
      <c r="F205" s="25"/>
      <c r="G205" s="26"/>
      <c r="H205" s="137">
        <f>SUM(H198:H204)</f>
        <v>351000</v>
      </c>
      <c r="I205" s="26"/>
      <c r="J205" s="26"/>
      <c r="K205" s="26"/>
      <c r="L205" s="137">
        <f>SUM(L198:L204)</f>
        <v>349000</v>
      </c>
      <c r="M205" s="26"/>
      <c r="N205" s="26"/>
      <c r="O205" s="26"/>
      <c r="P205" s="27"/>
      <c r="Q205" s="131">
        <f>SUM(H205:N205)</f>
        <v>700000</v>
      </c>
      <c r="R205" s="66"/>
      <c r="S205" s="87"/>
    </row>
    <row r="206" spans="2:19" ht="15" customHeight="1" x14ac:dyDescent="0.25">
      <c r="B206" s="211" t="s">
        <v>290</v>
      </c>
      <c r="C206" s="211"/>
      <c r="D206" s="211"/>
      <c r="E206" s="211"/>
      <c r="F206" s="211"/>
      <c r="G206" s="211" t="s">
        <v>50</v>
      </c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</row>
    <row r="207" spans="2:19" ht="22.5" x14ac:dyDescent="0.25">
      <c r="B207" s="20" t="s">
        <v>51</v>
      </c>
      <c r="C207" s="21" t="s">
        <v>1</v>
      </c>
      <c r="D207" s="76" t="s">
        <v>52</v>
      </c>
      <c r="E207" s="77" t="s">
        <v>53</v>
      </c>
      <c r="F207" s="76" t="s">
        <v>54</v>
      </c>
      <c r="G207" s="78" t="s">
        <v>55</v>
      </c>
      <c r="H207" s="78"/>
      <c r="I207" s="78" t="s">
        <v>56</v>
      </c>
      <c r="J207" s="78"/>
      <c r="K207" s="78" t="s">
        <v>57</v>
      </c>
      <c r="L207" s="78"/>
      <c r="M207" s="78" t="s">
        <v>58</v>
      </c>
      <c r="N207" s="78"/>
      <c r="O207" s="78" t="s">
        <v>59</v>
      </c>
      <c r="P207" s="79" t="s">
        <v>60</v>
      </c>
      <c r="Q207" s="79" t="s">
        <v>61</v>
      </c>
      <c r="R207" s="81"/>
    </row>
    <row r="208" spans="2:19" x14ac:dyDescent="0.25">
      <c r="B208" s="37">
        <v>27111515</v>
      </c>
      <c r="C208" s="23" t="s">
        <v>291</v>
      </c>
      <c r="D208" s="24" t="s">
        <v>292</v>
      </c>
      <c r="E208" s="24" t="s">
        <v>292</v>
      </c>
      <c r="F208" s="25" t="s">
        <v>65</v>
      </c>
      <c r="G208" s="26">
        <v>2</v>
      </c>
      <c r="H208" s="114">
        <f>G208*P208</f>
        <v>30000</v>
      </c>
      <c r="I208" s="26"/>
      <c r="J208" s="26"/>
      <c r="K208" s="26">
        <v>2</v>
      </c>
      <c r="L208" s="114">
        <f>K208*P208</f>
        <v>30000</v>
      </c>
      <c r="M208" s="26"/>
      <c r="N208" s="26"/>
      <c r="O208" s="26">
        <f>SUM(G208+I208+K208+M208)</f>
        <v>4</v>
      </c>
      <c r="P208" s="27">
        <v>15000</v>
      </c>
      <c r="Q208" s="27">
        <f>+P208*O208</f>
        <v>60000</v>
      </c>
      <c r="R208" s="81"/>
    </row>
    <row r="209" spans="2:19" x14ac:dyDescent="0.25">
      <c r="B209" s="37">
        <v>27113203</v>
      </c>
      <c r="C209" s="23" t="s">
        <v>291</v>
      </c>
      <c r="D209" s="24" t="s">
        <v>293</v>
      </c>
      <c r="E209" s="24" t="s">
        <v>293</v>
      </c>
      <c r="F209" s="25" t="s">
        <v>65</v>
      </c>
      <c r="G209" s="26">
        <v>1</v>
      </c>
      <c r="H209" s="114">
        <f>G209*P209</f>
        <v>15000</v>
      </c>
      <c r="I209" s="26"/>
      <c r="J209" s="26"/>
      <c r="K209" s="26">
        <v>3</v>
      </c>
      <c r="L209" s="114">
        <f>K209*P209</f>
        <v>45000</v>
      </c>
      <c r="M209" s="26"/>
      <c r="N209" s="26"/>
      <c r="O209" s="26">
        <f t="shared" ref="O209:O210" si="38">SUM(G209+I209+K209+M209)</f>
        <v>4</v>
      </c>
      <c r="P209" s="27">
        <v>15000</v>
      </c>
      <c r="Q209" s="27">
        <f>+P209*O209</f>
        <v>60000</v>
      </c>
      <c r="R209" s="81"/>
    </row>
    <row r="210" spans="2:19" x14ac:dyDescent="0.25">
      <c r="B210" s="37">
        <v>27111701</v>
      </c>
      <c r="C210" s="23" t="s">
        <v>294</v>
      </c>
      <c r="D210" s="24" t="s">
        <v>295</v>
      </c>
      <c r="E210" s="24" t="s">
        <v>295</v>
      </c>
      <c r="F210" s="25" t="s">
        <v>65</v>
      </c>
      <c r="G210" s="26"/>
      <c r="H210" s="26"/>
      <c r="I210" s="26">
        <v>1</v>
      </c>
      <c r="J210" s="114">
        <f>I210*P210</f>
        <v>30000</v>
      </c>
      <c r="K210" s="26"/>
      <c r="L210" s="26"/>
      <c r="M210" s="26"/>
      <c r="N210" s="26"/>
      <c r="O210" s="26">
        <f t="shared" si="38"/>
        <v>1</v>
      </c>
      <c r="P210" s="27">
        <v>30000</v>
      </c>
      <c r="Q210" s="27">
        <f t="shared" ref="Q210" si="39">+P210*O210</f>
        <v>30000</v>
      </c>
      <c r="R210" s="28">
        <f>SUM(Q208:Q210)</f>
        <v>150000</v>
      </c>
    </row>
    <row r="211" spans="2:19" x14ac:dyDescent="0.25">
      <c r="B211" s="37"/>
      <c r="C211" s="23"/>
      <c r="D211" s="24"/>
      <c r="E211" s="24"/>
      <c r="F211" s="25"/>
      <c r="G211" s="26"/>
      <c r="H211" s="137">
        <f>SUM(H208:H210)</f>
        <v>45000</v>
      </c>
      <c r="I211" s="26"/>
      <c r="J211" s="137">
        <f>SUM(J210)</f>
        <v>30000</v>
      </c>
      <c r="K211" s="26"/>
      <c r="L211" s="137">
        <f>SUM(L208:L210)</f>
        <v>75000</v>
      </c>
      <c r="M211" s="26"/>
      <c r="N211" s="26"/>
      <c r="O211" s="26"/>
      <c r="P211" s="27"/>
      <c r="Q211" s="131">
        <f>SUM(H211:N211)</f>
        <v>150000</v>
      </c>
      <c r="R211" s="66"/>
    </row>
    <row r="212" spans="2:19" ht="15" customHeight="1" x14ac:dyDescent="0.25">
      <c r="B212" s="211" t="s">
        <v>280</v>
      </c>
      <c r="C212" s="211"/>
      <c r="D212" s="211"/>
      <c r="E212" s="211"/>
      <c r="F212" s="211"/>
      <c r="G212" s="211" t="s">
        <v>50</v>
      </c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</row>
    <row r="213" spans="2:19" ht="22.5" x14ac:dyDescent="0.25">
      <c r="B213" s="20" t="s">
        <v>51</v>
      </c>
      <c r="C213" s="21" t="s">
        <v>1</v>
      </c>
      <c r="D213" s="76" t="s">
        <v>52</v>
      </c>
      <c r="E213" s="77" t="s">
        <v>53</v>
      </c>
      <c r="F213" s="76" t="s">
        <v>54</v>
      </c>
      <c r="G213" s="78" t="s">
        <v>55</v>
      </c>
      <c r="H213" s="78"/>
      <c r="I213" s="78" t="s">
        <v>56</v>
      </c>
      <c r="J213" s="78"/>
      <c r="K213" s="78" t="s">
        <v>57</v>
      </c>
      <c r="L213" s="78"/>
      <c r="M213" s="78" t="s">
        <v>58</v>
      </c>
      <c r="N213" s="78"/>
      <c r="O213" s="78" t="s">
        <v>59</v>
      </c>
      <c r="P213" s="79" t="s">
        <v>60</v>
      </c>
      <c r="Q213" s="79" t="s">
        <v>61</v>
      </c>
      <c r="R213" s="81"/>
    </row>
    <row r="214" spans="2:19" s="81" customFormat="1" ht="22.5" x14ac:dyDescent="0.25">
      <c r="B214" s="22">
        <v>25172504</v>
      </c>
      <c r="C214" s="36" t="s">
        <v>281</v>
      </c>
      <c r="D214" s="24" t="s">
        <v>282</v>
      </c>
      <c r="E214" s="30" t="s">
        <v>283</v>
      </c>
      <c r="F214" s="25" t="s">
        <v>65</v>
      </c>
      <c r="G214" s="26"/>
      <c r="H214" s="26"/>
      <c r="I214" s="26">
        <v>20</v>
      </c>
      <c r="J214" s="114">
        <f>I214*P214</f>
        <v>600000</v>
      </c>
      <c r="K214" s="26"/>
      <c r="L214" s="26"/>
      <c r="M214" s="26"/>
      <c r="N214" s="26"/>
      <c r="O214" s="26">
        <f>+G214+I214+K214+M214</f>
        <v>20</v>
      </c>
      <c r="P214" s="27">
        <v>30000</v>
      </c>
      <c r="Q214" s="41">
        <f t="shared" ref="Q214" si="40">+P214*O214</f>
        <v>600000</v>
      </c>
      <c r="R214" s="28">
        <f>SUM(Q214)</f>
        <v>600000</v>
      </c>
      <c r="S214" s="87"/>
    </row>
    <row r="215" spans="2:19" s="81" customFormat="1" x14ac:dyDescent="0.25">
      <c r="B215" s="132"/>
      <c r="C215" s="127"/>
      <c r="D215" s="117"/>
      <c r="E215" s="121"/>
      <c r="F215" s="118"/>
      <c r="G215" s="115"/>
      <c r="H215" s="64"/>
      <c r="I215" s="64"/>
      <c r="J215" s="137">
        <f>SUM(J214)</f>
        <v>600000</v>
      </c>
      <c r="K215" s="64"/>
      <c r="L215" s="64"/>
      <c r="M215" s="64"/>
      <c r="N215" s="64"/>
      <c r="O215" s="64"/>
      <c r="P215" s="150"/>
      <c r="Q215" s="131">
        <f>SUM(J215)</f>
        <v>600000</v>
      </c>
      <c r="R215" s="66"/>
      <c r="S215" s="87"/>
    </row>
    <row r="216" spans="2:19" ht="15" customHeight="1" x14ac:dyDescent="0.25">
      <c r="B216" s="207" t="s">
        <v>228</v>
      </c>
      <c r="C216" s="208"/>
      <c r="D216" s="208"/>
      <c r="E216" s="208"/>
      <c r="F216" s="209"/>
      <c r="G216" s="207" t="s">
        <v>50</v>
      </c>
      <c r="H216" s="208"/>
      <c r="I216" s="208"/>
      <c r="J216" s="208"/>
      <c r="K216" s="208"/>
      <c r="L216" s="208"/>
      <c r="M216" s="208"/>
      <c r="N216" s="208"/>
      <c r="O216" s="208"/>
      <c r="P216" s="208"/>
      <c r="Q216" s="209"/>
    </row>
    <row r="217" spans="2:19" ht="22.5" x14ac:dyDescent="0.25">
      <c r="B217" s="20" t="s">
        <v>51</v>
      </c>
      <c r="C217" s="21" t="s">
        <v>1</v>
      </c>
      <c r="D217" s="76" t="s">
        <v>52</v>
      </c>
      <c r="E217" s="77" t="s">
        <v>53</v>
      </c>
      <c r="F217" s="76" t="s">
        <v>54</v>
      </c>
      <c r="G217" s="78" t="s">
        <v>55</v>
      </c>
      <c r="H217" s="78"/>
      <c r="I217" s="78" t="s">
        <v>56</v>
      </c>
      <c r="J217" s="78"/>
      <c r="K217" s="78" t="s">
        <v>57</v>
      </c>
      <c r="L217" s="78"/>
      <c r="M217" s="78" t="s">
        <v>58</v>
      </c>
      <c r="N217" s="78"/>
      <c r="O217" s="78" t="s">
        <v>59</v>
      </c>
      <c r="P217" s="79" t="s">
        <v>60</v>
      </c>
      <c r="Q217" s="79" t="s">
        <v>61</v>
      </c>
    </row>
    <row r="218" spans="2:19" s="81" customFormat="1" x14ac:dyDescent="0.25">
      <c r="B218" s="22">
        <v>43211507</v>
      </c>
      <c r="C218" s="60" t="s">
        <v>229</v>
      </c>
      <c r="D218" s="61" t="s">
        <v>230</v>
      </c>
      <c r="E218" s="30" t="s">
        <v>231</v>
      </c>
      <c r="F218" s="25" t="s">
        <v>65</v>
      </c>
      <c r="G218" s="26">
        <v>4</v>
      </c>
      <c r="H218" s="114">
        <f>G218*P218</f>
        <v>200000</v>
      </c>
      <c r="I218" s="26"/>
      <c r="J218" s="135">
        <f>I218*P218</f>
        <v>0</v>
      </c>
      <c r="K218" s="64">
        <v>5</v>
      </c>
      <c r="L218" s="135">
        <f>K218*P218</f>
        <v>250000</v>
      </c>
      <c r="M218" s="26"/>
      <c r="N218" s="135">
        <f>M218*P218</f>
        <v>0</v>
      </c>
      <c r="O218" s="26">
        <f>+G218+I218+K218+M218</f>
        <v>9</v>
      </c>
      <c r="P218" s="27">
        <v>50000</v>
      </c>
      <c r="Q218" s="65">
        <f t="shared" ref="Q218:Q221" si="41">+P218*O218</f>
        <v>450000</v>
      </c>
      <c r="R218" s="58"/>
      <c r="S218" s="87"/>
    </row>
    <row r="219" spans="2:19" s="81" customFormat="1" x14ac:dyDescent="0.25">
      <c r="B219" s="22">
        <v>43212110</v>
      </c>
      <c r="C219" s="60" t="s">
        <v>229</v>
      </c>
      <c r="D219" s="61" t="s">
        <v>232</v>
      </c>
      <c r="E219" s="30" t="s">
        <v>233</v>
      </c>
      <c r="F219" s="25" t="s">
        <v>65</v>
      </c>
      <c r="G219" s="26">
        <v>5</v>
      </c>
      <c r="H219" s="114">
        <f t="shared" ref="H219:H222" si="42">G219*P219</f>
        <v>275000</v>
      </c>
      <c r="I219" s="26">
        <v>2</v>
      </c>
      <c r="J219" s="135">
        <f t="shared" ref="J219:J222" si="43">I219*P219</f>
        <v>110000</v>
      </c>
      <c r="K219" s="64">
        <v>3</v>
      </c>
      <c r="L219" s="135">
        <f t="shared" ref="L219:L222" si="44">K219*P219</f>
        <v>165000</v>
      </c>
      <c r="M219" s="26">
        <v>2</v>
      </c>
      <c r="N219" s="135">
        <f t="shared" ref="N219:N222" si="45">M219*P219</f>
        <v>110000</v>
      </c>
      <c r="O219" s="26">
        <f t="shared" ref="O219:O222" si="46">+G219+I219+K219+M219</f>
        <v>12</v>
      </c>
      <c r="P219" s="27">
        <v>55000</v>
      </c>
      <c r="Q219" s="65">
        <f t="shared" si="41"/>
        <v>660000</v>
      </c>
      <c r="R219" s="58"/>
      <c r="S219" s="87"/>
    </row>
    <row r="220" spans="2:19" s="81" customFormat="1" x14ac:dyDescent="0.25">
      <c r="B220" s="22">
        <v>43212110</v>
      </c>
      <c r="C220" s="60" t="s">
        <v>229</v>
      </c>
      <c r="D220" s="61" t="s">
        <v>234</v>
      </c>
      <c r="E220" s="30" t="s">
        <v>235</v>
      </c>
      <c r="F220" s="25" t="s">
        <v>65</v>
      </c>
      <c r="G220" s="26">
        <v>5</v>
      </c>
      <c r="H220" s="114">
        <f t="shared" si="42"/>
        <v>200000</v>
      </c>
      <c r="I220" s="26">
        <v>2</v>
      </c>
      <c r="J220" s="135">
        <f>I220*P220</f>
        <v>80000</v>
      </c>
      <c r="K220" s="64">
        <v>2</v>
      </c>
      <c r="L220" s="135">
        <f t="shared" si="44"/>
        <v>80000</v>
      </c>
      <c r="M220" s="26">
        <v>2</v>
      </c>
      <c r="N220" s="135">
        <f t="shared" si="45"/>
        <v>80000</v>
      </c>
      <c r="O220" s="26">
        <f t="shared" si="46"/>
        <v>11</v>
      </c>
      <c r="P220" s="27">
        <v>40000</v>
      </c>
      <c r="Q220" s="65">
        <f t="shared" si="41"/>
        <v>440000</v>
      </c>
      <c r="R220" s="58"/>
      <c r="S220" s="87"/>
    </row>
    <row r="221" spans="2:19" s="81" customFormat="1" x14ac:dyDescent="0.25">
      <c r="B221" s="22">
        <v>39121004</v>
      </c>
      <c r="C221" s="60" t="s">
        <v>352</v>
      </c>
      <c r="D221" s="61" t="s">
        <v>236</v>
      </c>
      <c r="E221" s="30" t="s">
        <v>236</v>
      </c>
      <c r="F221" s="25" t="s">
        <v>65</v>
      </c>
      <c r="G221" s="26">
        <v>20</v>
      </c>
      <c r="H221" s="114">
        <f>G221*P221</f>
        <v>80000</v>
      </c>
      <c r="I221" s="26">
        <v>30</v>
      </c>
      <c r="J221" s="135">
        <f t="shared" si="43"/>
        <v>120000</v>
      </c>
      <c r="K221" s="64"/>
      <c r="L221" s="135">
        <f t="shared" si="44"/>
        <v>0</v>
      </c>
      <c r="M221" s="26">
        <v>30</v>
      </c>
      <c r="N221" s="135">
        <f t="shared" si="45"/>
        <v>120000</v>
      </c>
      <c r="O221" s="26">
        <f t="shared" si="46"/>
        <v>80</v>
      </c>
      <c r="P221" s="27">
        <v>4000</v>
      </c>
      <c r="Q221" s="65">
        <f t="shared" si="41"/>
        <v>320000</v>
      </c>
      <c r="R221" s="58"/>
      <c r="S221" s="87"/>
    </row>
    <row r="222" spans="2:19" s="81" customFormat="1" x14ac:dyDescent="0.25">
      <c r="B222" s="22">
        <v>43211711</v>
      </c>
      <c r="C222" s="60" t="s">
        <v>229</v>
      </c>
      <c r="D222" s="61" t="s">
        <v>237</v>
      </c>
      <c r="E222" s="30" t="s">
        <v>238</v>
      </c>
      <c r="F222" s="25" t="s">
        <v>65</v>
      </c>
      <c r="G222" s="26">
        <v>5</v>
      </c>
      <c r="H222" s="114">
        <f t="shared" si="42"/>
        <v>150000</v>
      </c>
      <c r="I222" s="26">
        <v>6</v>
      </c>
      <c r="J222" s="135">
        <f t="shared" si="43"/>
        <v>180000</v>
      </c>
      <c r="K222" s="64">
        <v>5</v>
      </c>
      <c r="L222" s="135">
        <f t="shared" si="44"/>
        <v>150000</v>
      </c>
      <c r="M222" s="26">
        <v>5</v>
      </c>
      <c r="N222" s="135">
        <f t="shared" si="45"/>
        <v>150000</v>
      </c>
      <c r="O222" s="26">
        <f t="shared" si="46"/>
        <v>21</v>
      </c>
      <c r="P222" s="27">
        <v>30000</v>
      </c>
      <c r="Q222" s="65">
        <f>+P222*O222</f>
        <v>630000</v>
      </c>
      <c r="R222" s="66">
        <f>SUM(Q218:Q222)</f>
        <v>2500000</v>
      </c>
      <c r="S222" s="87"/>
    </row>
    <row r="223" spans="2:19" s="81" customFormat="1" x14ac:dyDescent="0.25">
      <c r="B223" s="22"/>
      <c r="C223" s="60"/>
      <c r="D223" s="61"/>
      <c r="E223" s="30"/>
      <c r="F223" s="25"/>
      <c r="G223" s="26"/>
      <c r="H223" s="137">
        <f>SUM(H218:H222)</f>
        <v>905000</v>
      </c>
      <c r="I223" s="26"/>
      <c r="J223" s="137">
        <f>SUM(J218:J222)</f>
        <v>490000</v>
      </c>
      <c r="K223" s="26"/>
      <c r="L223" s="137">
        <f>SUM(L218:L222)</f>
        <v>645000</v>
      </c>
      <c r="M223" s="26"/>
      <c r="N223" s="137">
        <f>SUM(N218:N222)</f>
        <v>460000</v>
      </c>
      <c r="O223" s="26"/>
      <c r="P223" s="27"/>
      <c r="Q223" s="131">
        <f>SUM(H223:N223)</f>
        <v>2500000</v>
      </c>
      <c r="R223" s="66"/>
      <c r="S223" s="87"/>
    </row>
    <row r="224" spans="2:19" x14ac:dyDescent="0.25">
      <c r="B224" s="211" t="s">
        <v>276</v>
      </c>
      <c r="C224" s="211"/>
      <c r="D224" s="211"/>
      <c r="E224" s="211"/>
      <c r="F224" s="211"/>
      <c r="G224" s="211" t="s">
        <v>50</v>
      </c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</row>
    <row r="225" spans="2:19" ht="22.5" x14ac:dyDescent="0.25">
      <c r="B225" s="20" t="s">
        <v>51</v>
      </c>
      <c r="C225" s="21" t="s">
        <v>1</v>
      </c>
      <c r="D225" s="76" t="s">
        <v>52</v>
      </c>
      <c r="E225" s="77" t="s">
        <v>53</v>
      </c>
      <c r="F225" s="76" t="s">
        <v>54</v>
      </c>
      <c r="G225" s="78" t="s">
        <v>55</v>
      </c>
      <c r="H225" s="78"/>
      <c r="I225" s="78" t="s">
        <v>56</v>
      </c>
      <c r="J225" s="78"/>
      <c r="K225" s="78" t="s">
        <v>57</v>
      </c>
      <c r="L225" s="78"/>
      <c r="M225" s="78" t="s">
        <v>58</v>
      </c>
      <c r="N225" s="78"/>
      <c r="O225" s="78" t="s">
        <v>59</v>
      </c>
      <c r="P225" s="79" t="s">
        <v>60</v>
      </c>
      <c r="Q225" s="79" t="s">
        <v>61</v>
      </c>
      <c r="R225" s="29"/>
    </row>
    <row r="226" spans="2:19" ht="22.5" x14ac:dyDescent="0.25">
      <c r="B226" s="37">
        <v>25173107</v>
      </c>
      <c r="C226" s="23" t="s">
        <v>277</v>
      </c>
      <c r="D226" s="24" t="s">
        <v>278</v>
      </c>
      <c r="E226" s="69" t="s">
        <v>279</v>
      </c>
      <c r="F226" s="25" t="s">
        <v>65</v>
      </c>
      <c r="G226" s="26"/>
      <c r="H226" s="26"/>
      <c r="I226" s="26">
        <v>22</v>
      </c>
      <c r="J226" s="114">
        <f>I226*P226</f>
        <v>200000.02</v>
      </c>
      <c r="K226" s="26"/>
      <c r="L226" s="26"/>
      <c r="M226" s="26"/>
      <c r="N226" s="26"/>
      <c r="O226" s="26">
        <f>SUM(G226+I226+K226+M226)</f>
        <v>22</v>
      </c>
      <c r="P226" s="27">
        <v>9090.91</v>
      </c>
      <c r="Q226" s="27">
        <f>+O226*P226</f>
        <v>200000.02</v>
      </c>
      <c r="R226" s="28">
        <f>SUM(Q226)</f>
        <v>200000.02</v>
      </c>
    </row>
    <row r="227" spans="2:19" x14ac:dyDescent="0.25">
      <c r="B227" s="129"/>
      <c r="C227" s="116"/>
      <c r="D227" s="117"/>
      <c r="E227" s="151"/>
      <c r="F227" s="118"/>
      <c r="G227" s="115"/>
      <c r="H227" s="64"/>
      <c r="I227" s="64"/>
      <c r="J227" s="137">
        <f>SUM(J226)</f>
        <v>200000.02</v>
      </c>
      <c r="K227" s="64"/>
      <c r="L227" s="64"/>
      <c r="M227" s="64"/>
      <c r="N227" s="64"/>
      <c r="O227" s="64"/>
      <c r="P227" s="150"/>
      <c r="Q227" s="131">
        <f>SUM(J227)</f>
        <v>200000.02</v>
      </c>
      <c r="R227" s="66"/>
    </row>
    <row r="228" spans="2:19" ht="15" customHeight="1" x14ac:dyDescent="0.25">
      <c r="B228" s="207" t="s">
        <v>204</v>
      </c>
      <c r="C228" s="208"/>
      <c r="D228" s="208"/>
      <c r="E228" s="208"/>
      <c r="F228" s="209"/>
      <c r="G228" s="207" t="s">
        <v>50</v>
      </c>
      <c r="H228" s="208"/>
      <c r="I228" s="208"/>
      <c r="J228" s="208"/>
      <c r="K228" s="208"/>
      <c r="L228" s="208"/>
      <c r="M228" s="208"/>
      <c r="N228" s="208"/>
      <c r="O228" s="208"/>
      <c r="P228" s="208"/>
      <c r="Q228" s="209"/>
      <c r="R228" s="29"/>
      <c r="S228" s="80"/>
    </row>
    <row r="229" spans="2:19" ht="22.5" x14ac:dyDescent="0.25">
      <c r="B229" s="20" t="s">
        <v>51</v>
      </c>
      <c r="C229" s="21" t="s">
        <v>1</v>
      </c>
      <c r="D229" s="76" t="s">
        <v>52</v>
      </c>
      <c r="E229" s="77" t="s">
        <v>53</v>
      </c>
      <c r="F229" s="76" t="s">
        <v>54</v>
      </c>
      <c r="G229" s="78" t="s">
        <v>55</v>
      </c>
      <c r="H229" s="78"/>
      <c r="I229" s="78" t="s">
        <v>56</v>
      </c>
      <c r="J229" s="78"/>
      <c r="K229" s="78" t="s">
        <v>57</v>
      </c>
      <c r="L229" s="78"/>
      <c r="M229" s="78" t="s">
        <v>58</v>
      </c>
      <c r="N229" s="78"/>
      <c r="O229" s="78" t="s">
        <v>59</v>
      </c>
      <c r="P229" s="79" t="s">
        <v>60</v>
      </c>
      <c r="Q229" s="79" t="s">
        <v>61</v>
      </c>
      <c r="R229" s="29"/>
      <c r="S229" s="88"/>
    </row>
    <row r="230" spans="2:19" x14ac:dyDescent="0.25">
      <c r="B230" s="53">
        <v>50201706</v>
      </c>
      <c r="C230" s="36" t="s">
        <v>200</v>
      </c>
      <c r="D230" s="30" t="s">
        <v>205</v>
      </c>
      <c r="E230" s="30" t="s">
        <v>205</v>
      </c>
      <c r="F230" s="25" t="s">
        <v>206</v>
      </c>
      <c r="G230" s="37">
        <v>550</v>
      </c>
      <c r="H230" s="104">
        <f>G230*P230</f>
        <v>154000</v>
      </c>
      <c r="I230" s="37"/>
      <c r="J230" s="37"/>
      <c r="K230" s="37">
        <v>550</v>
      </c>
      <c r="L230" s="104">
        <f>K230*P230</f>
        <v>154000</v>
      </c>
      <c r="M230" s="37"/>
      <c r="N230" s="37"/>
      <c r="O230" s="37">
        <f>+G230+I230+K230+M230</f>
        <v>1100</v>
      </c>
      <c r="P230" s="41">
        <v>280</v>
      </c>
      <c r="Q230" s="42">
        <f>O230*P230</f>
        <v>308000</v>
      </c>
      <c r="R230" s="29"/>
    </row>
    <row r="231" spans="2:19" x14ac:dyDescent="0.25">
      <c r="B231" s="53">
        <v>50161509</v>
      </c>
      <c r="C231" s="36" t="s">
        <v>200</v>
      </c>
      <c r="D231" s="30" t="s">
        <v>207</v>
      </c>
      <c r="E231" s="30" t="s">
        <v>207</v>
      </c>
      <c r="F231" s="25" t="s">
        <v>206</v>
      </c>
      <c r="G231" s="37">
        <v>210</v>
      </c>
      <c r="H231" s="104">
        <f t="shared" ref="H231:H232" si="47">G231*P231</f>
        <v>29400</v>
      </c>
      <c r="I231" s="37"/>
      <c r="J231" s="37"/>
      <c r="K231" s="37">
        <v>210</v>
      </c>
      <c r="L231" s="104">
        <f t="shared" ref="L231:L232" si="48">K231*P231</f>
        <v>29400</v>
      </c>
      <c r="M231" s="37"/>
      <c r="N231" s="37"/>
      <c r="O231" s="37">
        <f t="shared" ref="O231:O232" si="49">+G231+I231+K231+M231</f>
        <v>420</v>
      </c>
      <c r="P231" s="41">
        <v>140</v>
      </c>
      <c r="Q231" s="42">
        <f t="shared" ref="Q231:Q232" si="50">O231*P231</f>
        <v>58800</v>
      </c>
      <c r="R231" s="29"/>
    </row>
    <row r="232" spans="2:19" x14ac:dyDescent="0.25">
      <c r="B232" s="53">
        <v>50161509</v>
      </c>
      <c r="C232" s="36" t="s">
        <v>200</v>
      </c>
      <c r="D232" s="30" t="s">
        <v>208</v>
      </c>
      <c r="E232" s="30" t="s">
        <v>208</v>
      </c>
      <c r="F232" s="25" t="s">
        <v>206</v>
      </c>
      <c r="G232" s="37">
        <v>20</v>
      </c>
      <c r="H232" s="104">
        <f t="shared" si="47"/>
        <v>7000</v>
      </c>
      <c r="I232" s="37"/>
      <c r="J232" s="37"/>
      <c r="K232" s="37">
        <v>20</v>
      </c>
      <c r="L232" s="104">
        <f t="shared" si="48"/>
        <v>7000</v>
      </c>
      <c r="M232" s="37"/>
      <c r="N232" s="37"/>
      <c r="O232" s="37">
        <f t="shared" si="49"/>
        <v>40</v>
      </c>
      <c r="P232" s="41">
        <v>350</v>
      </c>
      <c r="Q232" s="42">
        <f t="shared" si="50"/>
        <v>14000</v>
      </c>
      <c r="R232" s="28">
        <f>SUM(Q230:Q232)</f>
        <v>380800</v>
      </c>
      <c r="S232" s="81"/>
    </row>
    <row r="233" spans="2:19" x14ac:dyDescent="0.25">
      <c r="B233" s="53"/>
      <c r="C233" s="36"/>
      <c r="D233" s="30"/>
      <c r="E233" s="30"/>
      <c r="F233" s="25"/>
      <c r="G233" s="37"/>
      <c r="H233" s="137">
        <f>SUM(H230:H232)</f>
        <v>190400</v>
      </c>
      <c r="I233" s="37"/>
      <c r="J233" s="37"/>
      <c r="K233" s="37"/>
      <c r="L233" s="137">
        <f>SUM(L230:L232)</f>
        <v>190400</v>
      </c>
      <c r="M233" s="37"/>
      <c r="N233" s="37"/>
      <c r="O233" s="37"/>
      <c r="P233" s="41"/>
      <c r="Q233" s="131">
        <f>SUM(H233:N233)</f>
        <v>380800</v>
      </c>
      <c r="R233" s="66"/>
      <c r="S233" s="81"/>
    </row>
    <row r="234" spans="2:19" x14ac:dyDescent="0.25">
      <c r="B234" s="211" t="s">
        <v>303</v>
      </c>
      <c r="C234" s="211"/>
      <c r="D234" s="211"/>
      <c r="E234" s="211"/>
      <c r="F234" s="211"/>
      <c r="G234" s="211" t="s">
        <v>50</v>
      </c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</row>
    <row r="235" spans="2:19" ht="22.5" x14ac:dyDescent="0.25">
      <c r="B235" s="20" t="s">
        <v>51</v>
      </c>
      <c r="C235" s="21" t="s">
        <v>1</v>
      </c>
      <c r="D235" s="76" t="s">
        <v>52</v>
      </c>
      <c r="E235" s="77" t="s">
        <v>53</v>
      </c>
      <c r="F235" s="76" t="s">
        <v>54</v>
      </c>
      <c r="G235" s="78" t="s">
        <v>55</v>
      </c>
      <c r="H235" s="78"/>
      <c r="I235" s="78" t="s">
        <v>56</v>
      </c>
      <c r="J235" s="78"/>
      <c r="K235" s="78" t="s">
        <v>57</v>
      </c>
      <c r="L235" s="78"/>
      <c r="M235" s="78" t="s">
        <v>58</v>
      </c>
      <c r="N235" s="78"/>
      <c r="O235" s="78" t="s">
        <v>59</v>
      </c>
      <c r="P235" s="79" t="s">
        <v>60</v>
      </c>
      <c r="Q235" s="79" t="s">
        <v>61</v>
      </c>
      <c r="R235" s="29"/>
    </row>
    <row r="236" spans="2:19" s="81" customFormat="1" x14ac:dyDescent="0.25">
      <c r="B236" s="70">
        <v>72101507</v>
      </c>
      <c r="C236" s="23" t="s">
        <v>304</v>
      </c>
      <c r="D236" s="24" t="s">
        <v>33</v>
      </c>
      <c r="E236" s="24" t="s">
        <v>33</v>
      </c>
      <c r="F236" s="25" t="s">
        <v>65</v>
      </c>
      <c r="G236" s="26"/>
      <c r="H236" s="26"/>
      <c r="I236" s="26">
        <v>1</v>
      </c>
      <c r="J236" s="114">
        <f>I236*P236</f>
        <v>4000000</v>
      </c>
      <c r="K236" s="26"/>
      <c r="L236" s="26"/>
      <c r="M236" s="26"/>
      <c r="N236" s="26"/>
      <c r="O236" s="26">
        <f>SUM(I236)</f>
        <v>1</v>
      </c>
      <c r="P236" s="27">
        <v>4000000</v>
      </c>
      <c r="Q236" s="27">
        <f>+P236*O236</f>
        <v>4000000</v>
      </c>
      <c r="R236" s="28">
        <f>SUM(Q236:Q236)</f>
        <v>4000000</v>
      </c>
    </row>
    <row r="237" spans="2:19" s="81" customFormat="1" x14ac:dyDescent="0.25">
      <c r="B237" s="70"/>
      <c r="C237" s="23"/>
      <c r="D237" s="24"/>
      <c r="E237" s="24"/>
      <c r="F237" s="25"/>
      <c r="G237" s="26"/>
      <c r="H237" s="26"/>
      <c r="I237" s="26"/>
      <c r="J237" s="137">
        <f>SUM(J236)</f>
        <v>4000000</v>
      </c>
      <c r="K237" s="26"/>
      <c r="L237" s="26"/>
      <c r="M237" s="26"/>
      <c r="N237" s="26"/>
      <c r="O237" s="26"/>
      <c r="P237" s="27"/>
      <c r="Q237" s="131">
        <f>SUM(G237:N237)</f>
        <v>4000000</v>
      </c>
      <c r="R237" s="66"/>
    </row>
    <row r="238" spans="2:19" x14ac:dyDescent="0.25">
      <c r="B238" s="211" t="s">
        <v>364</v>
      </c>
      <c r="C238" s="211"/>
      <c r="D238" s="211"/>
      <c r="E238" s="211"/>
      <c r="F238" s="211"/>
      <c r="G238" s="211" t="s">
        <v>50</v>
      </c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</row>
    <row r="239" spans="2:19" ht="22.5" x14ac:dyDescent="0.25">
      <c r="B239" s="20" t="s">
        <v>51</v>
      </c>
      <c r="C239" s="21" t="s">
        <v>1</v>
      </c>
      <c r="D239" s="76" t="s">
        <v>52</v>
      </c>
      <c r="E239" s="77" t="s">
        <v>53</v>
      </c>
      <c r="F239" s="76" t="s">
        <v>54</v>
      </c>
      <c r="G239" s="78" t="s">
        <v>55</v>
      </c>
      <c r="H239" s="78"/>
      <c r="I239" s="78" t="s">
        <v>56</v>
      </c>
      <c r="J239" s="78"/>
      <c r="K239" s="78" t="s">
        <v>57</v>
      </c>
      <c r="L239" s="78"/>
      <c r="M239" s="78" t="s">
        <v>58</v>
      </c>
      <c r="N239" s="78"/>
      <c r="O239" s="78" t="s">
        <v>59</v>
      </c>
      <c r="P239" s="79" t="s">
        <v>60</v>
      </c>
      <c r="Q239" s="79" t="s">
        <v>61</v>
      </c>
      <c r="R239" s="89"/>
    </row>
    <row r="240" spans="2:19" x14ac:dyDescent="0.25">
      <c r="B240" s="26">
        <v>49101702</v>
      </c>
      <c r="C240" s="23" t="s">
        <v>308</v>
      </c>
      <c r="D240" s="24" t="s">
        <v>309</v>
      </c>
      <c r="E240" s="24" t="s">
        <v>310</v>
      </c>
      <c r="F240" s="25" t="s">
        <v>65</v>
      </c>
      <c r="G240" s="26"/>
      <c r="H240" s="26"/>
      <c r="I240" s="26"/>
      <c r="J240" s="26"/>
      <c r="K240" s="26">
        <v>28</v>
      </c>
      <c r="L240" s="114">
        <f>K240*P240</f>
        <v>84000</v>
      </c>
      <c r="M240" s="26"/>
      <c r="N240" s="26"/>
      <c r="O240" s="26">
        <f>SUM(K240)</f>
        <v>28</v>
      </c>
      <c r="P240" s="27">
        <v>3000</v>
      </c>
      <c r="Q240" s="27">
        <f>+P240*O240</f>
        <v>84000</v>
      </c>
      <c r="R240" s="89"/>
    </row>
    <row r="241" spans="2:18" x14ac:dyDescent="0.25">
      <c r="B241" s="26">
        <v>49101702</v>
      </c>
      <c r="C241" s="23" t="s">
        <v>308</v>
      </c>
      <c r="D241" s="24" t="s">
        <v>311</v>
      </c>
      <c r="E241" s="24" t="s">
        <v>310</v>
      </c>
      <c r="F241" s="25" t="s">
        <v>65</v>
      </c>
      <c r="G241" s="26"/>
      <c r="H241" s="26"/>
      <c r="I241" s="26"/>
      <c r="J241" s="26"/>
      <c r="K241" s="26">
        <v>2</v>
      </c>
      <c r="L241" s="114">
        <f t="shared" ref="L241:L243" si="51">K241*P241</f>
        <v>7000</v>
      </c>
      <c r="M241" s="26"/>
      <c r="N241" s="26"/>
      <c r="O241" s="26">
        <f t="shared" ref="O241:O243" si="52">SUM(K241)</f>
        <v>2</v>
      </c>
      <c r="P241" s="27">
        <v>3500</v>
      </c>
      <c r="Q241" s="27">
        <f t="shared" ref="Q241:Q243" si="53">+P241*O241</f>
        <v>7000</v>
      </c>
      <c r="R241" s="89"/>
    </row>
    <row r="242" spans="2:18" x14ac:dyDescent="0.25">
      <c r="B242" s="26">
        <v>49101704</v>
      </c>
      <c r="C242" s="23" t="s">
        <v>308</v>
      </c>
      <c r="D242" s="24" t="s">
        <v>312</v>
      </c>
      <c r="E242" s="24" t="s">
        <v>312</v>
      </c>
      <c r="F242" s="25" t="s">
        <v>65</v>
      </c>
      <c r="G242" s="26"/>
      <c r="H242" s="26"/>
      <c r="I242" s="26"/>
      <c r="J242" s="26"/>
      <c r="K242" s="26">
        <v>1</v>
      </c>
      <c r="L242" s="114">
        <f t="shared" si="51"/>
        <v>5500</v>
      </c>
      <c r="M242" s="26"/>
      <c r="N242" s="26"/>
      <c r="O242" s="26">
        <f t="shared" si="52"/>
        <v>1</v>
      </c>
      <c r="P242" s="27">
        <v>5500</v>
      </c>
      <c r="Q242" s="27">
        <f t="shared" si="53"/>
        <v>5500</v>
      </c>
      <c r="R242" s="89"/>
    </row>
    <row r="243" spans="2:18" x14ac:dyDescent="0.25">
      <c r="B243" s="26">
        <v>49101704</v>
      </c>
      <c r="C243" s="23" t="s">
        <v>308</v>
      </c>
      <c r="D243" s="24" t="s">
        <v>313</v>
      </c>
      <c r="E243" s="24" t="s">
        <v>313</v>
      </c>
      <c r="F243" s="25" t="s">
        <v>65</v>
      </c>
      <c r="G243" s="26"/>
      <c r="H243" s="26"/>
      <c r="I243" s="26"/>
      <c r="J243" s="26"/>
      <c r="K243" s="26">
        <v>1</v>
      </c>
      <c r="L243" s="114">
        <f t="shared" si="51"/>
        <v>5984.98</v>
      </c>
      <c r="M243" s="26"/>
      <c r="N243" s="26"/>
      <c r="O243" s="26">
        <f t="shared" si="52"/>
        <v>1</v>
      </c>
      <c r="P243" s="27">
        <v>5984.98</v>
      </c>
      <c r="Q243" s="27">
        <f t="shared" si="53"/>
        <v>5984.98</v>
      </c>
      <c r="R243" s="91">
        <f>SUM(Q240:Q243)</f>
        <v>102484.98</v>
      </c>
    </row>
    <row r="244" spans="2:18" x14ac:dyDescent="0.25">
      <c r="B244" s="26"/>
      <c r="C244" s="23"/>
      <c r="D244" s="24"/>
      <c r="E244" s="24"/>
      <c r="F244" s="25"/>
      <c r="G244" s="26"/>
      <c r="H244" s="26"/>
      <c r="I244" s="26"/>
      <c r="J244" s="26"/>
      <c r="K244" s="26"/>
      <c r="L244" s="137">
        <f>SUM(L240:L243)</f>
        <v>102484.98</v>
      </c>
      <c r="M244" s="26"/>
      <c r="N244" s="26"/>
      <c r="O244" s="26"/>
      <c r="P244" s="27"/>
      <c r="Q244" s="131">
        <f>SUM(G244:N244)</f>
        <v>102484.98</v>
      </c>
      <c r="R244" s="66"/>
    </row>
    <row r="245" spans="2:18" x14ac:dyDescent="0.25">
      <c r="B245" s="211" t="s">
        <v>363</v>
      </c>
      <c r="C245" s="211"/>
      <c r="D245" s="211"/>
      <c r="E245" s="211"/>
      <c r="F245" s="211"/>
      <c r="G245" s="211" t="s">
        <v>50</v>
      </c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89"/>
    </row>
    <row r="246" spans="2:18" ht="22.5" x14ac:dyDescent="0.25">
      <c r="B246" s="20" t="s">
        <v>51</v>
      </c>
      <c r="C246" s="21" t="s">
        <v>1</v>
      </c>
      <c r="D246" s="76" t="s">
        <v>52</v>
      </c>
      <c r="E246" s="77" t="s">
        <v>53</v>
      </c>
      <c r="F246" s="76" t="s">
        <v>54</v>
      </c>
      <c r="G246" s="78" t="s">
        <v>55</v>
      </c>
      <c r="H246" s="78"/>
      <c r="I246" s="78" t="s">
        <v>56</v>
      </c>
      <c r="J246" s="78"/>
      <c r="K246" s="78" t="s">
        <v>57</v>
      </c>
      <c r="L246" s="78"/>
      <c r="M246" s="78" t="s">
        <v>58</v>
      </c>
      <c r="N246" s="78"/>
      <c r="O246" s="78" t="s">
        <v>59</v>
      </c>
      <c r="P246" s="79" t="s">
        <v>60</v>
      </c>
      <c r="Q246" s="79" t="s">
        <v>61</v>
      </c>
      <c r="R246" s="89"/>
    </row>
    <row r="247" spans="2:18" x14ac:dyDescent="0.25">
      <c r="B247" s="26">
        <v>55101517</v>
      </c>
      <c r="C247" s="23" t="s">
        <v>314</v>
      </c>
      <c r="D247" s="24" t="s">
        <v>315</v>
      </c>
      <c r="E247" s="24" t="s">
        <v>315</v>
      </c>
      <c r="F247" s="25" t="s">
        <v>65</v>
      </c>
      <c r="G247" s="26"/>
      <c r="H247" s="26"/>
      <c r="I247" s="26"/>
      <c r="J247" s="26"/>
      <c r="K247" s="26">
        <v>28</v>
      </c>
      <c r="L247" s="114">
        <f>K247*P247</f>
        <v>4200</v>
      </c>
      <c r="M247" s="26"/>
      <c r="N247" s="26"/>
      <c r="O247" s="26">
        <f>SUM(K247)</f>
        <v>28</v>
      </c>
      <c r="P247" s="27">
        <v>150</v>
      </c>
      <c r="Q247" s="27">
        <f t="shared" ref="Q247" si="54">+P247*O247</f>
        <v>4200</v>
      </c>
      <c r="R247" s="89"/>
    </row>
    <row r="248" spans="2:18" x14ac:dyDescent="0.25">
      <c r="B248" s="26">
        <v>55101515</v>
      </c>
      <c r="C248" s="23" t="s">
        <v>314</v>
      </c>
      <c r="D248" s="24" t="s">
        <v>316</v>
      </c>
      <c r="E248" s="24" t="s">
        <v>316</v>
      </c>
      <c r="F248" s="25" t="s">
        <v>65</v>
      </c>
      <c r="G248" s="26"/>
      <c r="H248" s="26"/>
      <c r="I248" s="26"/>
      <c r="J248" s="26"/>
      <c r="K248" s="26">
        <v>30</v>
      </c>
      <c r="L248" s="114">
        <f t="shared" ref="L248:L250" si="55">K248*P248</f>
        <v>42000</v>
      </c>
      <c r="M248" s="26"/>
      <c r="N248" s="26"/>
      <c r="O248" s="26">
        <f t="shared" ref="O248:O250" si="56">SUM(K248)</f>
        <v>30</v>
      </c>
      <c r="P248" s="27">
        <v>1400</v>
      </c>
      <c r="Q248" s="27">
        <f>+P248*O248</f>
        <v>42000</v>
      </c>
      <c r="R248" s="89"/>
    </row>
    <row r="249" spans="2:18" x14ac:dyDescent="0.25">
      <c r="B249" s="26">
        <v>55101516</v>
      </c>
      <c r="C249" s="23" t="s">
        <v>314</v>
      </c>
      <c r="D249" s="24" t="s">
        <v>317</v>
      </c>
      <c r="E249" s="24" t="s">
        <v>318</v>
      </c>
      <c r="F249" s="25" t="s">
        <v>65</v>
      </c>
      <c r="G249" s="26"/>
      <c r="H249" s="26"/>
      <c r="I249" s="26"/>
      <c r="J249" s="26"/>
      <c r="K249" s="26">
        <v>10</v>
      </c>
      <c r="L249" s="114">
        <f t="shared" si="55"/>
        <v>35000</v>
      </c>
      <c r="M249" s="26"/>
      <c r="N249" s="26"/>
      <c r="O249" s="26">
        <f t="shared" si="56"/>
        <v>10</v>
      </c>
      <c r="P249" s="27">
        <v>3500</v>
      </c>
      <c r="Q249" s="27">
        <f t="shared" ref="Q249:Q250" si="57">+P249*O249</f>
        <v>35000</v>
      </c>
      <c r="R249" s="89"/>
    </row>
    <row r="250" spans="2:18" x14ac:dyDescent="0.25">
      <c r="B250" s="26">
        <v>55101516</v>
      </c>
      <c r="C250" s="23" t="s">
        <v>314</v>
      </c>
      <c r="D250" s="24" t="s">
        <v>317</v>
      </c>
      <c r="E250" s="24" t="s">
        <v>319</v>
      </c>
      <c r="F250" s="25" t="s">
        <v>65</v>
      </c>
      <c r="G250" s="26"/>
      <c r="H250" s="26"/>
      <c r="I250" s="26"/>
      <c r="J250" s="26"/>
      <c r="K250" s="26">
        <v>435</v>
      </c>
      <c r="L250" s="114">
        <f t="shared" si="55"/>
        <v>652500</v>
      </c>
      <c r="M250" s="26"/>
      <c r="N250" s="26"/>
      <c r="O250" s="26">
        <f t="shared" si="56"/>
        <v>435</v>
      </c>
      <c r="P250" s="27">
        <v>1500</v>
      </c>
      <c r="Q250" s="27">
        <f t="shared" si="57"/>
        <v>652500</v>
      </c>
      <c r="R250" s="91">
        <f>SUM(Q247:Q250)</f>
        <v>733700</v>
      </c>
    </row>
    <row r="251" spans="2:18" x14ac:dyDescent="0.25">
      <c r="B251" s="115"/>
      <c r="C251" s="116"/>
      <c r="D251" s="117"/>
      <c r="E251" s="117"/>
      <c r="F251" s="118"/>
      <c r="G251" s="115"/>
      <c r="H251" s="64"/>
      <c r="I251" s="64"/>
      <c r="J251" s="64"/>
      <c r="K251" s="64"/>
      <c r="L251" s="137">
        <f>SUM(L247:L250)</f>
        <v>733700</v>
      </c>
      <c r="M251" s="64"/>
      <c r="N251" s="64"/>
      <c r="O251" s="64"/>
      <c r="P251" s="150"/>
      <c r="Q251" s="131">
        <f>SUM(G251:N251)</f>
        <v>733700</v>
      </c>
      <c r="R251" s="66"/>
    </row>
    <row r="252" spans="2:18" ht="15" customHeight="1" x14ac:dyDescent="0.25">
      <c r="B252" s="207" t="s">
        <v>199</v>
      </c>
      <c r="C252" s="208"/>
      <c r="D252" s="208"/>
      <c r="E252" s="208"/>
      <c r="F252" s="209"/>
      <c r="G252" s="207" t="s">
        <v>50</v>
      </c>
      <c r="H252" s="208"/>
      <c r="I252" s="208"/>
      <c r="J252" s="208"/>
      <c r="K252" s="208"/>
      <c r="L252" s="208"/>
      <c r="M252" s="208"/>
      <c r="N252" s="208"/>
      <c r="O252" s="208"/>
      <c r="P252" s="208"/>
      <c r="Q252" s="209"/>
      <c r="R252" s="29"/>
    </row>
    <row r="253" spans="2:18" ht="22.5" x14ac:dyDescent="0.25">
      <c r="B253" s="20" t="s">
        <v>51</v>
      </c>
      <c r="C253" s="21" t="s">
        <v>1</v>
      </c>
      <c r="D253" s="76" t="s">
        <v>52</v>
      </c>
      <c r="E253" s="77" t="s">
        <v>53</v>
      </c>
      <c r="F253" s="76" t="s">
        <v>54</v>
      </c>
      <c r="G253" s="78" t="s">
        <v>55</v>
      </c>
      <c r="H253" s="78"/>
      <c r="I253" s="78" t="s">
        <v>56</v>
      </c>
      <c r="J253" s="78"/>
      <c r="K253" s="78" t="s">
        <v>57</v>
      </c>
      <c r="L253" s="78"/>
      <c r="M253" s="78" t="s">
        <v>58</v>
      </c>
      <c r="N253" s="78"/>
      <c r="O253" s="78" t="s">
        <v>59</v>
      </c>
      <c r="P253" s="79" t="s">
        <v>60</v>
      </c>
      <c r="Q253" s="79" t="s">
        <v>61</v>
      </c>
      <c r="R253" s="29"/>
    </row>
    <row r="254" spans="2:18" x14ac:dyDescent="0.25">
      <c r="B254" s="53">
        <v>50202301</v>
      </c>
      <c r="C254" s="36" t="s">
        <v>200</v>
      </c>
      <c r="D254" s="30" t="s">
        <v>201</v>
      </c>
      <c r="E254" s="30" t="s">
        <v>201</v>
      </c>
      <c r="F254" s="25" t="s">
        <v>202</v>
      </c>
      <c r="G254" s="37"/>
      <c r="H254" s="37"/>
      <c r="I254" s="37">
        <v>360</v>
      </c>
      <c r="J254" s="104">
        <f>I254*P254</f>
        <v>57600</v>
      </c>
      <c r="K254" s="37"/>
      <c r="L254" s="37"/>
      <c r="M254" s="37"/>
      <c r="N254" s="37"/>
      <c r="O254" s="37">
        <f>+G254+I254+K254+M254</f>
        <v>360</v>
      </c>
      <c r="P254" s="41">
        <v>160</v>
      </c>
      <c r="Q254" s="42">
        <f>O254*P254</f>
        <v>57600</v>
      </c>
      <c r="R254" s="29"/>
    </row>
    <row r="255" spans="2:18" x14ac:dyDescent="0.25">
      <c r="B255" s="53">
        <v>50202301</v>
      </c>
      <c r="C255" s="36" t="s">
        <v>200</v>
      </c>
      <c r="D255" s="30" t="s">
        <v>203</v>
      </c>
      <c r="E255" s="30" t="s">
        <v>203</v>
      </c>
      <c r="F255" s="25" t="s">
        <v>65</v>
      </c>
      <c r="G255" s="37"/>
      <c r="H255" s="37"/>
      <c r="I255" s="37">
        <v>2640</v>
      </c>
      <c r="J255" s="104">
        <f>I255*P255</f>
        <v>211200</v>
      </c>
      <c r="K255" s="37"/>
      <c r="L255" s="37"/>
      <c r="M255" s="37"/>
      <c r="N255" s="37"/>
      <c r="O255" s="37">
        <f>+G255+I255+K255+M255</f>
        <v>2640</v>
      </c>
      <c r="P255" s="41">
        <v>80</v>
      </c>
      <c r="Q255" s="42">
        <f>O255*P255</f>
        <v>211200</v>
      </c>
      <c r="R255" s="28">
        <f>SUM(Q254:Q255)</f>
        <v>268800</v>
      </c>
    </row>
    <row r="256" spans="2:18" x14ac:dyDescent="0.25">
      <c r="B256" s="152"/>
      <c r="C256" s="127"/>
      <c r="D256" s="121"/>
      <c r="E256" s="121"/>
      <c r="F256" s="118"/>
      <c r="G256" s="129"/>
      <c r="H256" s="122"/>
      <c r="I256" s="122"/>
      <c r="J256" s="137">
        <f>SUM(J254:J255)</f>
        <v>268800</v>
      </c>
      <c r="K256" s="122"/>
      <c r="L256" s="122"/>
      <c r="M256" s="122"/>
      <c r="N256" s="122"/>
      <c r="O256" s="122"/>
      <c r="P256" s="153"/>
      <c r="Q256" s="131">
        <f>SUM(G256:N256)</f>
        <v>268800</v>
      </c>
      <c r="R256" s="66"/>
    </row>
    <row r="257" spans="2:19" ht="15" customHeight="1" x14ac:dyDescent="0.25">
      <c r="B257" s="207" t="s">
        <v>145</v>
      </c>
      <c r="C257" s="208"/>
      <c r="D257" s="208"/>
      <c r="E257" s="208"/>
      <c r="F257" s="209"/>
      <c r="G257" s="207" t="s">
        <v>50</v>
      </c>
      <c r="H257" s="208"/>
      <c r="I257" s="208"/>
      <c r="J257" s="208"/>
      <c r="K257" s="208"/>
      <c r="L257" s="208"/>
      <c r="M257" s="208"/>
      <c r="N257" s="208"/>
      <c r="O257" s="208"/>
      <c r="P257" s="208"/>
      <c r="Q257" s="209"/>
      <c r="R257" s="29"/>
    </row>
    <row r="258" spans="2:19" ht="22.5" x14ac:dyDescent="0.25">
      <c r="B258" s="20" t="s">
        <v>51</v>
      </c>
      <c r="C258" s="21" t="s">
        <v>1</v>
      </c>
      <c r="D258" s="76" t="s">
        <v>52</v>
      </c>
      <c r="E258" s="77" t="s">
        <v>53</v>
      </c>
      <c r="F258" s="76" t="s">
        <v>54</v>
      </c>
      <c r="G258" s="78" t="s">
        <v>55</v>
      </c>
      <c r="H258" s="78"/>
      <c r="I258" s="78" t="s">
        <v>56</v>
      </c>
      <c r="J258" s="78"/>
      <c r="K258" s="78" t="s">
        <v>57</v>
      </c>
      <c r="L258" s="78"/>
      <c r="M258" s="78" t="s">
        <v>58</v>
      </c>
      <c r="N258" s="78"/>
      <c r="O258" s="78" t="s">
        <v>59</v>
      </c>
      <c r="P258" s="79" t="s">
        <v>60</v>
      </c>
      <c r="Q258" s="79" t="s">
        <v>61</v>
      </c>
      <c r="R258" s="29"/>
    </row>
    <row r="259" spans="2:19" x14ac:dyDescent="0.25">
      <c r="B259" s="40">
        <v>44103103</v>
      </c>
      <c r="C259" s="36" t="s">
        <v>101</v>
      </c>
      <c r="D259" s="51" t="s">
        <v>146</v>
      </c>
      <c r="E259" s="30" t="s">
        <v>147</v>
      </c>
      <c r="F259" s="25" t="s">
        <v>65</v>
      </c>
      <c r="G259" s="37">
        <v>10</v>
      </c>
      <c r="H259" s="104">
        <f>G259*P259</f>
        <v>95500</v>
      </c>
      <c r="I259" s="37"/>
      <c r="J259" s="37"/>
      <c r="K259" s="37">
        <v>5</v>
      </c>
      <c r="L259" s="104">
        <f>K259*P259</f>
        <v>47750</v>
      </c>
      <c r="M259" s="37"/>
      <c r="N259" s="37"/>
      <c r="O259" s="37">
        <f>SUM(G259+I259+K259+M259)</f>
        <v>15</v>
      </c>
      <c r="P259" s="41">
        <v>9550</v>
      </c>
      <c r="Q259" s="42">
        <f t="shared" ref="Q259:Q273" si="58">O259*P259</f>
        <v>143250</v>
      </c>
      <c r="R259" s="48"/>
      <c r="S259" s="82"/>
    </row>
    <row r="260" spans="2:19" x14ac:dyDescent="0.25">
      <c r="B260" s="40">
        <v>44103103</v>
      </c>
      <c r="C260" s="36" t="s">
        <v>101</v>
      </c>
      <c r="D260" s="51" t="s">
        <v>146</v>
      </c>
      <c r="E260" s="30" t="s">
        <v>148</v>
      </c>
      <c r="F260" s="25" t="s">
        <v>65</v>
      </c>
      <c r="G260" s="37">
        <v>15</v>
      </c>
      <c r="H260" s="104">
        <f t="shared" ref="H260:H273" si="59">G260*P260</f>
        <v>123000</v>
      </c>
      <c r="I260" s="37"/>
      <c r="J260" s="37"/>
      <c r="K260" s="37">
        <v>15</v>
      </c>
      <c r="L260" s="104">
        <f t="shared" ref="L260:L273" si="60">K260*P260</f>
        <v>123000</v>
      </c>
      <c r="M260" s="37"/>
      <c r="N260" s="37"/>
      <c r="O260" s="37">
        <f t="shared" ref="O260:O273" si="61">SUM(G260+I260+K260+M260)</f>
        <v>30</v>
      </c>
      <c r="P260" s="41">
        <v>8200</v>
      </c>
      <c r="Q260" s="42">
        <f t="shared" si="58"/>
        <v>246000</v>
      </c>
      <c r="R260" s="29"/>
    </row>
    <row r="261" spans="2:19" x14ac:dyDescent="0.25">
      <c r="B261" s="40">
        <v>44103103</v>
      </c>
      <c r="C261" s="36" t="s">
        <v>101</v>
      </c>
      <c r="D261" s="51" t="s">
        <v>146</v>
      </c>
      <c r="E261" s="30" t="s">
        <v>149</v>
      </c>
      <c r="F261" s="25" t="s">
        <v>65</v>
      </c>
      <c r="G261" s="37">
        <v>10</v>
      </c>
      <c r="H261" s="104">
        <f t="shared" si="59"/>
        <v>122000</v>
      </c>
      <c r="I261" s="37"/>
      <c r="J261" s="37"/>
      <c r="K261" s="37">
        <v>9</v>
      </c>
      <c r="L261" s="104">
        <f t="shared" si="60"/>
        <v>109800</v>
      </c>
      <c r="M261" s="37"/>
      <c r="N261" s="37"/>
      <c r="O261" s="37">
        <f t="shared" si="61"/>
        <v>19</v>
      </c>
      <c r="P261" s="41">
        <v>12200</v>
      </c>
      <c r="Q261" s="42">
        <f t="shared" si="58"/>
        <v>231800</v>
      </c>
      <c r="R261" s="29"/>
    </row>
    <row r="262" spans="2:19" ht="22.5" x14ac:dyDescent="0.25">
      <c r="B262" s="40">
        <v>44103103</v>
      </c>
      <c r="C262" s="36" t="s">
        <v>101</v>
      </c>
      <c r="D262" s="51" t="s">
        <v>146</v>
      </c>
      <c r="E262" s="30" t="s">
        <v>150</v>
      </c>
      <c r="F262" s="25" t="s">
        <v>65</v>
      </c>
      <c r="G262" s="37">
        <v>10</v>
      </c>
      <c r="H262" s="104">
        <f>G262*P262</f>
        <v>125000</v>
      </c>
      <c r="I262" s="37"/>
      <c r="J262" s="37"/>
      <c r="K262" s="37">
        <v>9</v>
      </c>
      <c r="L262" s="104">
        <f t="shared" si="60"/>
        <v>112500</v>
      </c>
      <c r="M262" s="37"/>
      <c r="N262" s="37"/>
      <c r="O262" s="37">
        <f t="shared" si="61"/>
        <v>19</v>
      </c>
      <c r="P262" s="41">
        <v>12500</v>
      </c>
      <c r="Q262" s="42">
        <f t="shared" si="58"/>
        <v>237500</v>
      </c>
      <c r="R262" s="29"/>
    </row>
    <row r="263" spans="2:19" x14ac:dyDescent="0.25">
      <c r="B263" s="40">
        <v>44103103</v>
      </c>
      <c r="C263" s="36" t="s">
        <v>101</v>
      </c>
      <c r="D263" s="51" t="s">
        <v>146</v>
      </c>
      <c r="E263" s="30" t="s">
        <v>151</v>
      </c>
      <c r="F263" s="25" t="s">
        <v>65</v>
      </c>
      <c r="G263" s="37">
        <v>10</v>
      </c>
      <c r="H263" s="104">
        <f t="shared" si="59"/>
        <v>125000</v>
      </c>
      <c r="I263" s="37"/>
      <c r="J263" s="37"/>
      <c r="K263" s="37">
        <v>9</v>
      </c>
      <c r="L263" s="104">
        <f t="shared" si="60"/>
        <v>112500</v>
      </c>
      <c r="M263" s="37"/>
      <c r="N263" s="37"/>
      <c r="O263" s="37">
        <f t="shared" si="61"/>
        <v>19</v>
      </c>
      <c r="P263" s="41">
        <v>12500</v>
      </c>
      <c r="Q263" s="42">
        <f t="shared" si="58"/>
        <v>237500</v>
      </c>
      <c r="R263" s="29"/>
    </row>
    <row r="264" spans="2:19" x14ac:dyDescent="0.25">
      <c r="B264" s="40">
        <v>44103103</v>
      </c>
      <c r="C264" s="36" t="s">
        <v>101</v>
      </c>
      <c r="D264" s="51" t="s">
        <v>146</v>
      </c>
      <c r="E264" s="52" t="s">
        <v>152</v>
      </c>
      <c r="F264" s="25" t="s">
        <v>65</v>
      </c>
      <c r="G264" s="37">
        <v>10</v>
      </c>
      <c r="H264" s="104">
        <f t="shared" si="59"/>
        <v>96000</v>
      </c>
      <c r="I264" s="37"/>
      <c r="J264" s="37"/>
      <c r="K264" s="37">
        <v>10</v>
      </c>
      <c r="L264" s="104">
        <f t="shared" si="60"/>
        <v>96000</v>
      </c>
      <c r="M264" s="37"/>
      <c r="N264" s="37"/>
      <c r="O264" s="37">
        <f t="shared" si="61"/>
        <v>20</v>
      </c>
      <c r="P264" s="41">
        <v>9600</v>
      </c>
      <c r="Q264" s="42">
        <f t="shared" si="58"/>
        <v>192000</v>
      </c>
      <c r="R264" s="29"/>
    </row>
    <row r="265" spans="2:19" x14ac:dyDescent="0.25">
      <c r="B265" s="40">
        <v>44103103</v>
      </c>
      <c r="C265" s="36" t="s">
        <v>101</v>
      </c>
      <c r="D265" s="51" t="s">
        <v>146</v>
      </c>
      <c r="E265" s="52" t="s">
        <v>153</v>
      </c>
      <c r="F265" s="25" t="s">
        <v>65</v>
      </c>
      <c r="G265" s="37">
        <v>5</v>
      </c>
      <c r="H265" s="104">
        <f t="shared" si="59"/>
        <v>68750</v>
      </c>
      <c r="I265" s="37"/>
      <c r="J265" s="37"/>
      <c r="K265" s="37">
        <v>5</v>
      </c>
      <c r="L265" s="104">
        <f>K265*P265</f>
        <v>68750</v>
      </c>
      <c r="M265" s="37"/>
      <c r="N265" s="37"/>
      <c r="O265" s="37">
        <f t="shared" si="61"/>
        <v>10</v>
      </c>
      <c r="P265" s="41">
        <v>13750</v>
      </c>
      <c r="Q265" s="42">
        <f t="shared" si="58"/>
        <v>137500</v>
      </c>
      <c r="R265" s="29"/>
      <c r="S265" s="88"/>
    </row>
    <row r="266" spans="2:19" x14ac:dyDescent="0.25">
      <c r="B266" s="40">
        <v>44103103</v>
      </c>
      <c r="C266" s="36" t="s">
        <v>101</v>
      </c>
      <c r="D266" s="51" t="s">
        <v>146</v>
      </c>
      <c r="E266" s="52" t="s">
        <v>154</v>
      </c>
      <c r="F266" s="25" t="s">
        <v>65</v>
      </c>
      <c r="G266" s="37">
        <v>5</v>
      </c>
      <c r="H266" s="104">
        <f t="shared" si="59"/>
        <v>45500</v>
      </c>
      <c r="I266" s="37"/>
      <c r="J266" s="37"/>
      <c r="K266" s="37">
        <v>5</v>
      </c>
      <c r="L266" s="104">
        <f t="shared" si="60"/>
        <v>45500</v>
      </c>
      <c r="M266" s="37"/>
      <c r="N266" s="37"/>
      <c r="O266" s="37">
        <f t="shared" si="61"/>
        <v>10</v>
      </c>
      <c r="P266" s="41">
        <v>9100</v>
      </c>
      <c r="Q266" s="42">
        <f t="shared" si="58"/>
        <v>91000</v>
      </c>
      <c r="R266" s="29"/>
    </row>
    <row r="267" spans="2:19" x14ac:dyDescent="0.25">
      <c r="B267" s="40">
        <v>44103103</v>
      </c>
      <c r="C267" s="36" t="s">
        <v>101</v>
      </c>
      <c r="D267" s="51" t="s">
        <v>146</v>
      </c>
      <c r="E267" s="52" t="s">
        <v>155</v>
      </c>
      <c r="F267" s="25" t="s">
        <v>65</v>
      </c>
      <c r="G267" s="37">
        <v>4</v>
      </c>
      <c r="H267" s="104">
        <f t="shared" si="59"/>
        <v>39960</v>
      </c>
      <c r="I267" s="37"/>
      <c r="J267" s="37"/>
      <c r="K267" s="37">
        <v>5</v>
      </c>
      <c r="L267" s="104">
        <f t="shared" si="60"/>
        <v>49950</v>
      </c>
      <c r="M267" s="37"/>
      <c r="N267" s="37"/>
      <c r="O267" s="37">
        <f t="shared" si="61"/>
        <v>9</v>
      </c>
      <c r="P267" s="41">
        <v>9990</v>
      </c>
      <c r="Q267" s="42">
        <f t="shared" si="58"/>
        <v>89910</v>
      </c>
      <c r="R267" s="29"/>
    </row>
    <row r="268" spans="2:19" x14ac:dyDescent="0.25">
      <c r="B268" s="40">
        <v>44103103</v>
      </c>
      <c r="C268" s="36" t="s">
        <v>101</v>
      </c>
      <c r="D268" s="51" t="s">
        <v>146</v>
      </c>
      <c r="E268" s="52" t="s">
        <v>156</v>
      </c>
      <c r="F268" s="25" t="s">
        <v>65</v>
      </c>
      <c r="G268" s="37">
        <v>5</v>
      </c>
      <c r="H268" s="104">
        <f t="shared" si="59"/>
        <v>46500</v>
      </c>
      <c r="I268" s="37"/>
      <c r="J268" s="37"/>
      <c r="K268" s="37">
        <v>5</v>
      </c>
      <c r="L268" s="104">
        <f t="shared" si="60"/>
        <v>46500</v>
      </c>
      <c r="M268" s="37"/>
      <c r="N268" s="37"/>
      <c r="O268" s="37">
        <f t="shared" si="61"/>
        <v>10</v>
      </c>
      <c r="P268" s="41">
        <v>9300</v>
      </c>
      <c r="Q268" s="42">
        <f t="shared" si="58"/>
        <v>93000</v>
      </c>
      <c r="R268" s="29"/>
    </row>
    <row r="269" spans="2:19" x14ac:dyDescent="0.25">
      <c r="B269" s="40">
        <v>44103103</v>
      </c>
      <c r="C269" s="36" t="s">
        <v>101</v>
      </c>
      <c r="D269" s="51" t="s">
        <v>146</v>
      </c>
      <c r="E269" s="52" t="s">
        <v>157</v>
      </c>
      <c r="F269" s="25" t="s">
        <v>65</v>
      </c>
      <c r="G269" s="37">
        <v>8</v>
      </c>
      <c r="H269" s="104">
        <f t="shared" si="59"/>
        <v>47600</v>
      </c>
      <c r="I269" s="37"/>
      <c r="J269" s="37"/>
      <c r="K269" s="37">
        <v>5</v>
      </c>
      <c r="L269" s="104">
        <f t="shared" si="60"/>
        <v>29750</v>
      </c>
      <c r="M269" s="37"/>
      <c r="N269" s="37"/>
      <c r="O269" s="37">
        <f t="shared" si="61"/>
        <v>13</v>
      </c>
      <c r="P269" s="41">
        <v>5950</v>
      </c>
      <c r="Q269" s="42">
        <f t="shared" si="58"/>
        <v>77350</v>
      </c>
      <c r="R269" s="29"/>
    </row>
    <row r="270" spans="2:19" x14ac:dyDescent="0.25">
      <c r="B270" s="40">
        <v>44103103</v>
      </c>
      <c r="C270" s="36" t="s">
        <v>101</v>
      </c>
      <c r="D270" s="51" t="s">
        <v>146</v>
      </c>
      <c r="E270" s="30" t="s">
        <v>158</v>
      </c>
      <c r="F270" s="25" t="s">
        <v>65</v>
      </c>
      <c r="G270" s="37">
        <v>5</v>
      </c>
      <c r="H270" s="104">
        <f t="shared" si="59"/>
        <v>41750</v>
      </c>
      <c r="I270" s="37"/>
      <c r="J270" s="37"/>
      <c r="K270" s="37">
        <v>5</v>
      </c>
      <c r="L270" s="104">
        <f>K270*P270</f>
        <v>41750</v>
      </c>
      <c r="M270" s="37"/>
      <c r="N270" s="37"/>
      <c r="O270" s="37">
        <f t="shared" si="61"/>
        <v>10</v>
      </c>
      <c r="P270" s="41">
        <v>8350</v>
      </c>
      <c r="Q270" s="42">
        <f t="shared" si="58"/>
        <v>83500</v>
      </c>
      <c r="R270" s="29"/>
    </row>
    <row r="271" spans="2:19" x14ac:dyDescent="0.25">
      <c r="B271" s="40">
        <v>44103103</v>
      </c>
      <c r="C271" s="36" t="s">
        <v>101</v>
      </c>
      <c r="D271" s="51" t="s">
        <v>146</v>
      </c>
      <c r="E271" s="30" t="s">
        <v>159</v>
      </c>
      <c r="F271" s="25" t="s">
        <v>65</v>
      </c>
      <c r="G271" s="37">
        <v>5</v>
      </c>
      <c r="H271" s="104">
        <f t="shared" si="59"/>
        <v>42500</v>
      </c>
      <c r="I271" s="37"/>
      <c r="J271" s="37"/>
      <c r="K271" s="37">
        <v>5</v>
      </c>
      <c r="L271" s="104">
        <f t="shared" si="60"/>
        <v>42500</v>
      </c>
      <c r="M271" s="37"/>
      <c r="N271" s="37"/>
      <c r="O271" s="37">
        <f t="shared" si="61"/>
        <v>10</v>
      </c>
      <c r="P271" s="41">
        <v>8500</v>
      </c>
      <c r="Q271" s="42">
        <f t="shared" si="58"/>
        <v>85000</v>
      </c>
      <c r="R271" s="29"/>
    </row>
    <row r="272" spans="2:19" x14ac:dyDescent="0.25">
      <c r="B272" s="40">
        <v>44103103</v>
      </c>
      <c r="C272" s="36" t="s">
        <v>101</v>
      </c>
      <c r="D272" s="51" t="s">
        <v>146</v>
      </c>
      <c r="E272" s="30" t="s">
        <v>160</v>
      </c>
      <c r="F272" s="25" t="s">
        <v>65</v>
      </c>
      <c r="G272" s="37">
        <v>5</v>
      </c>
      <c r="H272" s="104">
        <f>G272*P272</f>
        <v>42500</v>
      </c>
      <c r="I272" s="37"/>
      <c r="J272" s="37"/>
      <c r="K272" s="37">
        <v>5</v>
      </c>
      <c r="L272" s="104">
        <f t="shared" si="60"/>
        <v>42500</v>
      </c>
      <c r="M272" s="37"/>
      <c r="N272" s="37"/>
      <c r="O272" s="37">
        <f t="shared" si="61"/>
        <v>10</v>
      </c>
      <c r="P272" s="41">
        <v>8500</v>
      </c>
      <c r="Q272" s="42">
        <f t="shared" si="58"/>
        <v>85000</v>
      </c>
      <c r="R272" s="29"/>
    </row>
    <row r="273" spans="2:18" x14ac:dyDescent="0.25">
      <c r="B273" s="40">
        <v>44103103</v>
      </c>
      <c r="C273" s="36" t="s">
        <v>101</v>
      </c>
      <c r="D273" s="51" t="s">
        <v>146</v>
      </c>
      <c r="E273" s="30" t="s">
        <v>161</v>
      </c>
      <c r="F273" s="25" t="s">
        <v>65</v>
      </c>
      <c r="G273" s="37">
        <v>4</v>
      </c>
      <c r="H273" s="104">
        <f t="shared" si="59"/>
        <v>34000</v>
      </c>
      <c r="I273" s="37"/>
      <c r="J273" s="37"/>
      <c r="K273" s="37">
        <v>5</v>
      </c>
      <c r="L273" s="104">
        <f t="shared" si="60"/>
        <v>42500</v>
      </c>
      <c r="M273" s="37"/>
      <c r="N273" s="37"/>
      <c r="O273" s="37">
        <f t="shared" si="61"/>
        <v>9</v>
      </c>
      <c r="P273" s="41">
        <v>8500</v>
      </c>
      <c r="Q273" s="42">
        <f t="shared" si="58"/>
        <v>76500</v>
      </c>
      <c r="R273" s="28">
        <f>SUM(Q259:Q273)</f>
        <v>2106810</v>
      </c>
    </row>
    <row r="274" spans="2:18" x14ac:dyDescent="0.25">
      <c r="B274" s="154"/>
      <c r="C274" s="127"/>
      <c r="D274" s="155"/>
      <c r="E274" s="121"/>
      <c r="F274" s="118"/>
      <c r="G274" s="129"/>
      <c r="H274" s="137">
        <f>SUM(H259:H273)</f>
        <v>1095560</v>
      </c>
      <c r="I274" s="122"/>
      <c r="J274" s="122"/>
      <c r="K274" s="122"/>
      <c r="L274" s="137">
        <f>SUM(L259:L273)</f>
        <v>1011250</v>
      </c>
      <c r="M274" s="122"/>
      <c r="N274" s="122"/>
      <c r="O274" s="122"/>
      <c r="P274" s="153"/>
      <c r="Q274" s="131">
        <f>SUM(H274:N274)</f>
        <v>2106810</v>
      </c>
      <c r="R274" s="66"/>
    </row>
    <row r="275" spans="2:18" ht="15" customHeight="1" x14ac:dyDescent="0.25">
      <c r="B275" s="207" t="s">
        <v>366</v>
      </c>
      <c r="C275" s="208"/>
      <c r="D275" s="208"/>
      <c r="E275" s="208"/>
      <c r="F275" s="209"/>
      <c r="G275" s="207" t="s">
        <v>50</v>
      </c>
      <c r="H275" s="208"/>
      <c r="I275" s="208"/>
      <c r="J275" s="208"/>
      <c r="K275" s="208"/>
      <c r="L275" s="208"/>
      <c r="M275" s="208"/>
      <c r="N275" s="208"/>
      <c r="O275" s="208"/>
      <c r="P275" s="208"/>
      <c r="Q275" s="209"/>
      <c r="R275" s="29"/>
    </row>
    <row r="276" spans="2:18" ht="22.5" x14ac:dyDescent="0.25">
      <c r="B276" s="20" t="s">
        <v>51</v>
      </c>
      <c r="C276" s="21" t="s">
        <v>1</v>
      </c>
      <c r="D276" s="76" t="s">
        <v>52</v>
      </c>
      <c r="E276" s="77" t="s">
        <v>53</v>
      </c>
      <c r="F276" s="76" t="s">
        <v>54</v>
      </c>
      <c r="G276" s="78" t="s">
        <v>55</v>
      </c>
      <c r="H276" s="78"/>
      <c r="I276" s="78" t="s">
        <v>56</v>
      </c>
      <c r="J276" s="78"/>
      <c r="K276" s="78" t="s">
        <v>57</v>
      </c>
      <c r="L276" s="78"/>
      <c r="M276" s="78" t="s">
        <v>58</v>
      </c>
      <c r="N276" s="78"/>
      <c r="O276" s="78" t="s">
        <v>59</v>
      </c>
      <c r="P276" s="79" t="s">
        <v>60</v>
      </c>
      <c r="Q276" s="79" t="s">
        <v>61</v>
      </c>
      <c r="R276" s="29"/>
    </row>
    <row r="277" spans="2:18" x14ac:dyDescent="0.25">
      <c r="B277" s="40">
        <v>82101602</v>
      </c>
      <c r="C277" s="36" t="s">
        <v>367</v>
      </c>
      <c r="D277" s="30" t="s">
        <v>365</v>
      </c>
      <c r="E277" s="30" t="s">
        <v>369</v>
      </c>
      <c r="F277" s="25" t="s">
        <v>65</v>
      </c>
      <c r="G277" s="37"/>
      <c r="H277" s="37"/>
      <c r="I277" s="37"/>
      <c r="J277" s="37"/>
      <c r="K277" s="37">
        <v>1</v>
      </c>
      <c r="L277" s="104">
        <f>K277*P277</f>
        <v>300000</v>
      </c>
      <c r="M277" s="37"/>
      <c r="N277" s="37"/>
      <c r="O277" s="37">
        <f>+G277+I277+K277+M277</f>
        <v>1</v>
      </c>
      <c r="P277" s="41">
        <v>300000</v>
      </c>
      <c r="Q277" s="42">
        <f>O277*P277</f>
        <v>300000</v>
      </c>
    </row>
    <row r="278" spans="2:18" x14ac:dyDescent="0.25">
      <c r="B278" s="40">
        <v>82101602</v>
      </c>
      <c r="C278" s="36" t="s">
        <v>367</v>
      </c>
      <c r="D278" s="30" t="s">
        <v>365</v>
      </c>
      <c r="E278" s="30" t="s">
        <v>370</v>
      </c>
      <c r="F278" s="25" t="s">
        <v>65</v>
      </c>
      <c r="G278" s="37"/>
      <c r="H278" s="37"/>
      <c r="I278" s="37"/>
      <c r="J278" s="37"/>
      <c r="K278" s="37"/>
      <c r="L278" s="37"/>
      <c r="M278" s="37">
        <v>1</v>
      </c>
      <c r="N278" s="104">
        <f>M278*P278</f>
        <v>1000000</v>
      </c>
      <c r="O278" s="37">
        <f>+G278+I278+K278+M278</f>
        <v>1</v>
      </c>
      <c r="P278" s="41">
        <v>1000000</v>
      </c>
      <c r="Q278" s="42">
        <f>O278*P278</f>
        <v>1000000</v>
      </c>
      <c r="R278" s="28">
        <f>SUM(Q277:Q278)</f>
        <v>1300000</v>
      </c>
    </row>
    <row r="279" spans="2:18" x14ac:dyDescent="0.25">
      <c r="B279" s="154"/>
      <c r="C279" s="127"/>
      <c r="D279" s="121"/>
      <c r="E279" s="121"/>
      <c r="F279" s="118"/>
      <c r="G279" s="129"/>
      <c r="H279" s="122"/>
      <c r="I279" s="122"/>
      <c r="J279" s="122"/>
      <c r="K279" s="122"/>
      <c r="L279" s="137">
        <f>SUM(L277:L278)</f>
        <v>300000</v>
      </c>
      <c r="M279" s="122"/>
      <c r="N279" s="137">
        <f>SUM(N278)</f>
        <v>1000000</v>
      </c>
      <c r="O279" s="122"/>
      <c r="P279" s="153"/>
      <c r="Q279" s="131">
        <f>SUM(G279:N279)</f>
        <v>1300000</v>
      </c>
      <c r="R279" s="66"/>
    </row>
    <row r="280" spans="2:18" ht="15" customHeight="1" x14ac:dyDescent="0.25">
      <c r="B280" s="207" t="s">
        <v>368</v>
      </c>
      <c r="C280" s="208"/>
      <c r="D280" s="208"/>
      <c r="E280" s="208"/>
      <c r="F280" s="209"/>
      <c r="G280" s="207" t="s">
        <v>50</v>
      </c>
      <c r="H280" s="208"/>
      <c r="I280" s="208"/>
      <c r="J280" s="208"/>
      <c r="K280" s="208"/>
      <c r="L280" s="208"/>
      <c r="M280" s="208"/>
      <c r="N280" s="208"/>
      <c r="O280" s="208"/>
      <c r="P280" s="208"/>
      <c r="Q280" s="209"/>
      <c r="R280" s="29"/>
    </row>
    <row r="281" spans="2:18" ht="22.5" x14ac:dyDescent="0.25">
      <c r="B281" s="20" t="s">
        <v>51</v>
      </c>
      <c r="C281" s="21" t="s">
        <v>1</v>
      </c>
      <c r="D281" s="76" t="s">
        <v>52</v>
      </c>
      <c r="E281" s="77" t="s">
        <v>53</v>
      </c>
      <c r="F281" s="76" t="s">
        <v>54</v>
      </c>
      <c r="G281" s="78" t="s">
        <v>55</v>
      </c>
      <c r="H281" s="78"/>
      <c r="I281" s="78" t="s">
        <v>56</v>
      </c>
      <c r="J281" s="78"/>
      <c r="K281" s="78" t="s">
        <v>57</v>
      </c>
      <c r="L281" s="78"/>
      <c r="M281" s="78" t="s">
        <v>58</v>
      </c>
      <c r="N281" s="78"/>
      <c r="O281" s="78" t="s">
        <v>59</v>
      </c>
      <c r="P281" s="79" t="s">
        <v>60</v>
      </c>
      <c r="Q281" s="79" t="s">
        <v>61</v>
      </c>
      <c r="R281" s="29"/>
    </row>
    <row r="282" spans="2:18" x14ac:dyDescent="0.25">
      <c r="B282" s="40">
        <v>25101507</v>
      </c>
      <c r="C282" s="36" t="s">
        <v>371</v>
      </c>
      <c r="D282" s="30" t="s">
        <v>372</v>
      </c>
      <c r="E282" s="30" t="s">
        <v>372</v>
      </c>
      <c r="F282" s="25" t="s">
        <v>65</v>
      </c>
      <c r="G282" s="37">
        <v>4</v>
      </c>
      <c r="H282" s="104">
        <f>G282*P282</f>
        <v>10000000</v>
      </c>
      <c r="I282" s="37"/>
      <c r="J282" s="37"/>
      <c r="K282" s="37"/>
      <c r="L282" s="37"/>
      <c r="M282" s="37"/>
      <c r="N282" s="37"/>
      <c r="O282" s="37">
        <f>+G282+I282+K282+M282</f>
        <v>4</v>
      </c>
      <c r="P282" s="41">
        <v>2500000</v>
      </c>
      <c r="Q282" s="42">
        <f>O282*P282</f>
        <v>10000000</v>
      </c>
    </row>
    <row r="283" spans="2:18" x14ac:dyDescent="0.25">
      <c r="B283" s="40">
        <v>25101507</v>
      </c>
      <c r="C283" s="36" t="s">
        <v>371</v>
      </c>
      <c r="D283" s="30" t="s">
        <v>373</v>
      </c>
      <c r="E283" s="30" t="s">
        <v>374</v>
      </c>
      <c r="F283" s="25" t="s">
        <v>65</v>
      </c>
      <c r="G283" s="37">
        <v>2</v>
      </c>
      <c r="H283" s="104">
        <f>G283*P283</f>
        <v>10000000</v>
      </c>
      <c r="I283" s="37"/>
      <c r="J283" s="37"/>
      <c r="K283" s="37"/>
      <c r="L283" s="37"/>
      <c r="M283" s="37"/>
      <c r="N283" s="37"/>
      <c r="O283" s="37">
        <f>+G283+I283+K283+M283</f>
        <v>2</v>
      </c>
      <c r="P283" s="41">
        <v>5000000</v>
      </c>
      <c r="Q283" s="42">
        <f>O283*P283</f>
        <v>10000000</v>
      </c>
      <c r="R283" s="28">
        <f>SUM(Q282:Q283)</f>
        <v>20000000</v>
      </c>
    </row>
    <row r="284" spans="2:18" x14ac:dyDescent="0.25">
      <c r="B284" s="154"/>
      <c r="C284" s="127"/>
      <c r="D284" s="121"/>
      <c r="E284" s="121"/>
      <c r="F284" s="118"/>
      <c r="G284" s="129"/>
      <c r="H284" s="137">
        <f>SUM(H282:H283)</f>
        <v>20000000</v>
      </c>
      <c r="I284" s="122"/>
      <c r="J284" s="122"/>
      <c r="K284" s="122"/>
      <c r="L284" s="122"/>
      <c r="M284" s="122"/>
      <c r="N284" s="122"/>
      <c r="O284" s="122"/>
      <c r="P284" s="153"/>
      <c r="Q284" s="131">
        <f>SUM(H284:N284)</f>
        <v>20000000</v>
      </c>
      <c r="R284" s="66"/>
    </row>
    <row r="285" spans="2:18" ht="15" customHeight="1" x14ac:dyDescent="0.25">
      <c r="B285" s="207" t="s">
        <v>375</v>
      </c>
      <c r="C285" s="208"/>
      <c r="D285" s="208"/>
      <c r="E285" s="208"/>
      <c r="F285" s="209"/>
      <c r="G285" s="207" t="s">
        <v>50</v>
      </c>
      <c r="H285" s="208"/>
      <c r="I285" s="208"/>
      <c r="J285" s="208"/>
      <c r="K285" s="208"/>
      <c r="L285" s="208"/>
      <c r="M285" s="208"/>
      <c r="N285" s="208"/>
      <c r="O285" s="208"/>
      <c r="P285" s="208"/>
      <c r="Q285" s="209"/>
      <c r="R285" s="29"/>
    </row>
    <row r="286" spans="2:18" ht="22.5" x14ac:dyDescent="0.25">
      <c r="B286" s="20" t="s">
        <v>51</v>
      </c>
      <c r="C286" s="21" t="s">
        <v>1</v>
      </c>
      <c r="D286" s="76" t="s">
        <v>52</v>
      </c>
      <c r="E286" s="77" t="s">
        <v>53</v>
      </c>
      <c r="F286" s="76" t="s">
        <v>54</v>
      </c>
      <c r="G286" s="78" t="s">
        <v>55</v>
      </c>
      <c r="H286" s="78"/>
      <c r="I286" s="78" t="s">
        <v>56</v>
      </c>
      <c r="J286" s="78"/>
      <c r="K286" s="78" t="s">
        <v>57</v>
      </c>
      <c r="L286" s="78"/>
      <c r="M286" s="78" t="s">
        <v>58</v>
      </c>
      <c r="N286" s="78"/>
      <c r="O286" s="78" t="s">
        <v>59</v>
      </c>
      <c r="P286" s="79" t="s">
        <v>60</v>
      </c>
      <c r="Q286" s="79" t="s">
        <v>61</v>
      </c>
      <c r="R286" s="29"/>
    </row>
    <row r="287" spans="2:18" x14ac:dyDescent="0.25">
      <c r="B287" s="40">
        <v>76111801</v>
      </c>
      <c r="C287" s="36" t="s">
        <v>82</v>
      </c>
      <c r="D287" s="30" t="s">
        <v>376</v>
      </c>
      <c r="E287" s="30" t="s">
        <v>377</v>
      </c>
      <c r="F287" s="25" t="s">
        <v>65</v>
      </c>
      <c r="G287" s="37"/>
      <c r="H287" s="37"/>
      <c r="I287" s="37"/>
      <c r="J287" s="37"/>
      <c r="K287" s="37">
        <v>1</v>
      </c>
      <c r="L287" s="104">
        <f>K287*P287</f>
        <v>310000</v>
      </c>
      <c r="M287" s="37"/>
      <c r="N287" s="37"/>
      <c r="O287" s="37">
        <f>+G287+I287+K287+M287</f>
        <v>1</v>
      </c>
      <c r="P287" s="41">
        <v>310000</v>
      </c>
      <c r="Q287" s="42">
        <f>O287*P287</f>
        <v>310000</v>
      </c>
      <c r="R287" s="28">
        <f>SUM(Q287:Q287)</f>
        <v>310000</v>
      </c>
    </row>
    <row r="288" spans="2:18" x14ac:dyDescent="0.25">
      <c r="B288" s="154"/>
      <c r="C288" s="127"/>
      <c r="D288" s="121"/>
      <c r="E288" s="121"/>
      <c r="F288" s="118"/>
      <c r="G288" s="129"/>
      <c r="H288" s="122"/>
      <c r="I288" s="122"/>
      <c r="J288" s="122"/>
      <c r="K288" s="122"/>
      <c r="L288" s="137">
        <f>SUM(L287)</f>
        <v>310000</v>
      </c>
      <c r="M288" s="122"/>
      <c r="N288" s="122"/>
      <c r="O288" s="122"/>
      <c r="P288" s="153"/>
      <c r="Q288" s="131">
        <f>SUM(L288)</f>
        <v>310000</v>
      </c>
      <c r="R288" s="66"/>
    </row>
    <row r="289" spans="2:18" ht="15" customHeight="1" x14ac:dyDescent="0.25">
      <c r="B289" s="207" t="s">
        <v>379</v>
      </c>
      <c r="C289" s="208"/>
      <c r="D289" s="208"/>
      <c r="E289" s="208"/>
      <c r="F289" s="209"/>
      <c r="G289" s="207" t="s">
        <v>50</v>
      </c>
      <c r="H289" s="208"/>
      <c r="I289" s="208"/>
      <c r="J289" s="208"/>
      <c r="K289" s="208"/>
      <c r="L289" s="208"/>
      <c r="M289" s="208"/>
      <c r="N289" s="208"/>
      <c r="O289" s="208"/>
      <c r="P289" s="208"/>
      <c r="Q289" s="209"/>
      <c r="R289" s="29"/>
    </row>
    <row r="290" spans="2:18" ht="22.5" x14ac:dyDescent="0.25">
      <c r="B290" s="20" t="s">
        <v>51</v>
      </c>
      <c r="C290" s="21" t="s">
        <v>1</v>
      </c>
      <c r="D290" s="76" t="s">
        <v>52</v>
      </c>
      <c r="E290" s="77" t="s">
        <v>53</v>
      </c>
      <c r="F290" s="76" t="s">
        <v>54</v>
      </c>
      <c r="G290" s="78" t="s">
        <v>55</v>
      </c>
      <c r="H290" s="78"/>
      <c r="I290" s="78" t="s">
        <v>56</v>
      </c>
      <c r="J290" s="78"/>
      <c r="K290" s="78" t="s">
        <v>57</v>
      </c>
      <c r="L290" s="78"/>
      <c r="M290" s="78" t="s">
        <v>58</v>
      </c>
      <c r="N290" s="78"/>
      <c r="O290" s="78" t="s">
        <v>59</v>
      </c>
      <c r="P290" s="79" t="s">
        <v>60</v>
      </c>
      <c r="Q290" s="79" t="s">
        <v>61</v>
      </c>
      <c r="R290" s="29"/>
    </row>
    <row r="291" spans="2:18" ht="22.5" x14ac:dyDescent="0.25">
      <c r="B291" s="40">
        <v>80111701</v>
      </c>
      <c r="C291" s="36" t="s">
        <v>378</v>
      </c>
      <c r="D291" s="30" t="s">
        <v>381</v>
      </c>
      <c r="E291" s="30" t="s">
        <v>380</v>
      </c>
      <c r="F291" s="25" t="s">
        <v>65</v>
      </c>
      <c r="G291" s="37"/>
      <c r="H291" s="37"/>
      <c r="I291" s="37"/>
      <c r="J291" s="37"/>
      <c r="K291" s="37"/>
      <c r="L291" s="37"/>
      <c r="M291" s="37">
        <v>1</v>
      </c>
      <c r="N291" s="104">
        <f>M291*P291</f>
        <v>65000</v>
      </c>
      <c r="O291" s="37">
        <f>+G291+I291+K291+M291</f>
        <v>1</v>
      </c>
      <c r="P291" s="41">
        <v>65000</v>
      </c>
      <c r="Q291" s="42">
        <f>O291*P291</f>
        <v>65000</v>
      </c>
      <c r="R291" s="28">
        <f>SUM(Q291:Q291)</f>
        <v>65000</v>
      </c>
    </row>
    <row r="292" spans="2:18" x14ac:dyDescent="0.25">
      <c r="B292" s="154"/>
      <c r="C292" s="127"/>
      <c r="D292" s="121"/>
      <c r="E292" s="121"/>
      <c r="F292" s="118"/>
      <c r="G292" s="129"/>
      <c r="H292" s="122"/>
      <c r="I292" s="122"/>
      <c r="J292" s="122"/>
      <c r="K292" s="122"/>
      <c r="L292" s="122"/>
      <c r="M292" s="122"/>
      <c r="N292" s="137">
        <f>SUM(N291)</f>
        <v>65000</v>
      </c>
      <c r="O292" s="122"/>
      <c r="P292" s="153"/>
      <c r="Q292" s="131">
        <f>SUM(H292:P292)</f>
        <v>65000</v>
      </c>
      <c r="R292" s="66"/>
    </row>
    <row r="293" spans="2:18" ht="15" customHeight="1" x14ac:dyDescent="0.25">
      <c r="B293" s="207" t="s">
        <v>383</v>
      </c>
      <c r="C293" s="208"/>
      <c r="D293" s="208"/>
      <c r="E293" s="208"/>
      <c r="F293" s="209"/>
      <c r="G293" s="207" t="s">
        <v>50</v>
      </c>
      <c r="H293" s="208"/>
      <c r="I293" s="208"/>
      <c r="J293" s="208"/>
      <c r="K293" s="208"/>
      <c r="L293" s="208"/>
      <c r="M293" s="208"/>
      <c r="N293" s="208"/>
      <c r="O293" s="208"/>
      <c r="P293" s="208"/>
      <c r="Q293" s="209"/>
      <c r="R293" s="29"/>
    </row>
    <row r="294" spans="2:18" ht="22.5" x14ac:dyDescent="0.25">
      <c r="B294" s="20" t="s">
        <v>51</v>
      </c>
      <c r="C294" s="21" t="s">
        <v>1</v>
      </c>
      <c r="D294" s="76" t="s">
        <v>52</v>
      </c>
      <c r="E294" s="77" t="s">
        <v>53</v>
      </c>
      <c r="F294" s="76" t="s">
        <v>54</v>
      </c>
      <c r="G294" s="78" t="s">
        <v>55</v>
      </c>
      <c r="H294" s="78"/>
      <c r="I294" s="78" t="s">
        <v>56</v>
      </c>
      <c r="J294" s="78"/>
      <c r="K294" s="78" t="s">
        <v>57</v>
      </c>
      <c r="L294" s="78"/>
      <c r="M294" s="78" t="s">
        <v>58</v>
      </c>
      <c r="N294" s="78"/>
      <c r="O294" s="78" t="s">
        <v>59</v>
      </c>
      <c r="P294" s="79" t="s">
        <v>60</v>
      </c>
      <c r="Q294" s="79" t="s">
        <v>61</v>
      </c>
      <c r="R294" s="29"/>
    </row>
    <row r="295" spans="2:18" ht="22.5" x14ac:dyDescent="0.25">
      <c r="B295" s="40">
        <v>73152101</v>
      </c>
      <c r="C295" s="36" t="s">
        <v>384</v>
      </c>
      <c r="D295" s="30" t="s">
        <v>385</v>
      </c>
      <c r="E295" s="30" t="s">
        <v>386</v>
      </c>
      <c r="F295" s="25"/>
      <c r="G295" s="37"/>
      <c r="H295" s="37"/>
      <c r="I295" s="37"/>
      <c r="J295" s="37"/>
      <c r="K295" s="37">
        <v>1</v>
      </c>
      <c r="L295" s="104">
        <f>K295*P295</f>
        <v>250000</v>
      </c>
      <c r="M295" s="37"/>
      <c r="N295" s="37"/>
      <c r="O295" s="37">
        <f>+G295+I295+K295+M295</f>
        <v>1</v>
      </c>
      <c r="P295" s="41">
        <v>250000</v>
      </c>
      <c r="Q295" s="42">
        <f>+P295*O295</f>
        <v>250000</v>
      </c>
    </row>
    <row r="296" spans="2:18" x14ac:dyDescent="0.25">
      <c r="B296" s="40">
        <v>72101517</v>
      </c>
      <c r="C296" s="36" t="s">
        <v>87</v>
      </c>
      <c r="D296" s="30" t="s">
        <v>388</v>
      </c>
      <c r="E296" s="30" t="s">
        <v>387</v>
      </c>
      <c r="F296" s="25"/>
      <c r="G296" s="37"/>
      <c r="H296" s="37"/>
      <c r="I296" s="37"/>
      <c r="J296" s="37"/>
      <c r="K296" s="37">
        <v>1</v>
      </c>
      <c r="L296" s="104">
        <f t="shared" ref="L296:L298" si="62">K296*P296</f>
        <v>150000</v>
      </c>
      <c r="M296" s="37"/>
      <c r="N296" s="37"/>
      <c r="O296" s="37">
        <f t="shared" ref="O296:O297" si="63">+G296+I296+K296+M296</f>
        <v>1</v>
      </c>
      <c r="P296" s="41">
        <v>150000</v>
      </c>
      <c r="Q296" s="42">
        <f t="shared" ref="Q296:Q298" si="64">+P296*O296</f>
        <v>150000</v>
      </c>
    </row>
    <row r="297" spans="2:18" ht="22.5" x14ac:dyDescent="0.25">
      <c r="B297" s="40">
        <v>72101511</v>
      </c>
      <c r="C297" s="36" t="s">
        <v>384</v>
      </c>
      <c r="D297" s="30" t="s">
        <v>389</v>
      </c>
      <c r="E297" s="30" t="s">
        <v>390</v>
      </c>
      <c r="F297" s="25"/>
      <c r="G297" s="37"/>
      <c r="H297" s="37"/>
      <c r="I297" s="37"/>
      <c r="J297" s="37"/>
      <c r="K297" s="37">
        <v>1</v>
      </c>
      <c r="L297" s="104">
        <f t="shared" si="62"/>
        <v>50000</v>
      </c>
      <c r="M297" s="37"/>
      <c r="N297" s="37"/>
      <c r="O297" s="37">
        <f t="shared" si="63"/>
        <v>1</v>
      </c>
      <c r="P297" s="41">
        <v>50000</v>
      </c>
      <c r="Q297" s="42">
        <f t="shared" si="64"/>
        <v>50000</v>
      </c>
    </row>
    <row r="298" spans="2:18" ht="22.5" x14ac:dyDescent="0.25">
      <c r="B298" s="40">
        <v>81111812</v>
      </c>
      <c r="C298" s="36" t="s">
        <v>392</v>
      </c>
      <c r="D298" s="30" t="s">
        <v>393</v>
      </c>
      <c r="E298" s="30" t="s">
        <v>394</v>
      </c>
      <c r="F298" s="25"/>
      <c r="G298" s="37"/>
      <c r="H298" s="37"/>
      <c r="I298" s="37"/>
      <c r="J298" s="37"/>
      <c r="K298" s="37">
        <v>1</v>
      </c>
      <c r="L298" s="104">
        <f t="shared" si="62"/>
        <v>200000</v>
      </c>
      <c r="M298" s="37"/>
      <c r="N298" s="37"/>
      <c r="O298" s="37">
        <f>+G298+I298+K298+M298</f>
        <v>1</v>
      </c>
      <c r="P298" s="41">
        <v>200000</v>
      </c>
      <c r="Q298" s="42">
        <f t="shared" si="64"/>
        <v>200000</v>
      </c>
      <c r="R298" s="28">
        <f>SUM(Q295:Q298)</f>
        <v>650000</v>
      </c>
    </row>
    <row r="299" spans="2:18" x14ac:dyDescent="0.25">
      <c r="B299" s="154"/>
      <c r="C299" s="127"/>
      <c r="D299" s="121"/>
      <c r="E299" s="121"/>
      <c r="F299" s="118"/>
      <c r="G299" s="129"/>
      <c r="H299" s="122"/>
      <c r="I299" s="122"/>
      <c r="J299" s="122"/>
      <c r="K299" s="122"/>
      <c r="L299" s="137">
        <f>SUM(L295:L298)</f>
        <v>650000</v>
      </c>
      <c r="M299" s="122"/>
      <c r="N299" s="122"/>
      <c r="O299" s="122"/>
      <c r="P299" s="153"/>
      <c r="Q299" s="131">
        <f>SUM(G299:N299)</f>
        <v>650000</v>
      </c>
      <c r="R299" s="66"/>
    </row>
    <row r="300" spans="2:18" ht="15" customHeight="1" x14ac:dyDescent="0.25">
      <c r="B300" s="207" t="s">
        <v>396</v>
      </c>
      <c r="C300" s="208"/>
      <c r="D300" s="208"/>
      <c r="E300" s="208"/>
      <c r="F300" s="209"/>
      <c r="G300" s="207" t="s">
        <v>50</v>
      </c>
      <c r="H300" s="208"/>
      <c r="I300" s="208"/>
      <c r="J300" s="208"/>
      <c r="K300" s="208"/>
      <c r="L300" s="208"/>
      <c r="M300" s="208"/>
      <c r="N300" s="208"/>
      <c r="O300" s="208"/>
      <c r="P300" s="208"/>
      <c r="Q300" s="209"/>
      <c r="R300" s="29"/>
    </row>
    <row r="301" spans="2:18" ht="22.5" x14ac:dyDescent="0.25">
      <c r="B301" s="20" t="s">
        <v>51</v>
      </c>
      <c r="C301" s="21" t="s">
        <v>1</v>
      </c>
      <c r="D301" s="76" t="s">
        <v>52</v>
      </c>
      <c r="E301" s="77" t="s">
        <v>53</v>
      </c>
      <c r="F301" s="76" t="s">
        <v>54</v>
      </c>
      <c r="G301" s="78" t="s">
        <v>55</v>
      </c>
      <c r="H301" s="78"/>
      <c r="I301" s="78" t="s">
        <v>56</v>
      </c>
      <c r="J301" s="78"/>
      <c r="K301" s="78" t="s">
        <v>57</v>
      </c>
      <c r="L301" s="78"/>
      <c r="M301" s="78" t="s">
        <v>58</v>
      </c>
      <c r="N301" s="78"/>
      <c r="O301" s="78" t="s">
        <v>59</v>
      </c>
      <c r="P301" s="79" t="s">
        <v>60</v>
      </c>
      <c r="Q301" s="79" t="s">
        <v>61</v>
      </c>
      <c r="R301" s="29"/>
    </row>
    <row r="302" spans="2:18" ht="22.5" x14ac:dyDescent="0.25">
      <c r="B302" s="40">
        <v>78111802</v>
      </c>
      <c r="C302" s="36" t="s">
        <v>297</v>
      </c>
      <c r="D302" s="30" t="s">
        <v>397</v>
      </c>
      <c r="E302" s="156" t="s">
        <v>380</v>
      </c>
      <c r="F302" s="25" t="s">
        <v>65</v>
      </c>
      <c r="G302" s="37">
        <v>1</v>
      </c>
      <c r="H302" s="104">
        <f>G302*P302</f>
        <v>750000</v>
      </c>
      <c r="I302" s="37"/>
      <c r="J302" s="37"/>
      <c r="K302" s="37"/>
      <c r="L302" s="37"/>
      <c r="M302" s="158"/>
      <c r="N302" s="74"/>
      <c r="O302" s="37">
        <v>1</v>
      </c>
      <c r="P302" s="41">
        <v>750000</v>
      </c>
      <c r="Q302" s="42">
        <f>O302*P302</f>
        <v>750000</v>
      </c>
      <c r="R302" s="28">
        <f>SUM(Q302:Q303)</f>
        <v>1500000</v>
      </c>
    </row>
    <row r="303" spans="2:18" x14ac:dyDescent="0.25">
      <c r="B303" s="154"/>
      <c r="C303" s="127"/>
      <c r="D303" s="121"/>
      <c r="E303" s="121"/>
      <c r="F303" s="25"/>
      <c r="G303" s="37"/>
      <c r="H303" s="104"/>
      <c r="I303" s="37"/>
      <c r="J303" s="37"/>
      <c r="K303" s="37"/>
      <c r="L303" s="37"/>
      <c r="M303" s="37">
        <v>1</v>
      </c>
      <c r="N303" s="157">
        <f>M303*P302</f>
        <v>750000</v>
      </c>
      <c r="O303" s="122">
        <v>1</v>
      </c>
      <c r="P303" s="41">
        <v>750000</v>
      </c>
      <c r="Q303" s="42">
        <f>O303*P303</f>
        <v>750000</v>
      </c>
      <c r="R303" s="66"/>
    </row>
    <row r="304" spans="2:18" x14ac:dyDescent="0.25">
      <c r="B304" s="154"/>
      <c r="C304" s="127"/>
      <c r="D304" s="121"/>
      <c r="E304" s="121"/>
      <c r="F304" s="25"/>
      <c r="G304" s="37"/>
      <c r="H304" s="137">
        <f>SUM(H302)</f>
        <v>750000</v>
      </c>
      <c r="I304" s="37"/>
      <c r="J304" s="37"/>
      <c r="K304" s="37"/>
      <c r="L304" s="37"/>
      <c r="M304" s="37"/>
      <c r="N304" s="137">
        <f>SUM(N303)</f>
        <v>750000</v>
      </c>
      <c r="O304" s="122"/>
      <c r="P304" s="153"/>
      <c r="Q304" s="131">
        <f>SUM(H304:N304)</f>
        <v>1500000</v>
      </c>
      <c r="R304" s="66"/>
    </row>
    <row r="305" spans="2:18" ht="15" customHeight="1" x14ac:dyDescent="0.25">
      <c r="B305" s="207" t="s">
        <v>399</v>
      </c>
      <c r="C305" s="208"/>
      <c r="D305" s="208"/>
      <c r="E305" s="208"/>
      <c r="F305" s="209"/>
      <c r="G305" s="207" t="s">
        <v>50</v>
      </c>
      <c r="H305" s="208"/>
      <c r="I305" s="208"/>
      <c r="J305" s="208"/>
      <c r="K305" s="208"/>
      <c r="L305" s="208"/>
      <c r="M305" s="208"/>
      <c r="N305" s="208"/>
      <c r="O305" s="208"/>
      <c r="P305" s="208"/>
      <c r="Q305" s="209"/>
      <c r="R305" s="29"/>
    </row>
    <row r="306" spans="2:18" ht="22.5" x14ac:dyDescent="0.25">
      <c r="B306" s="20" t="s">
        <v>51</v>
      </c>
      <c r="C306" s="21" t="s">
        <v>1</v>
      </c>
      <c r="D306" s="76" t="s">
        <v>52</v>
      </c>
      <c r="E306" s="77" t="s">
        <v>53</v>
      </c>
      <c r="F306" s="76" t="s">
        <v>54</v>
      </c>
      <c r="G306" s="78" t="s">
        <v>55</v>
      </c>
      <c r="H306" s="78"/>
      <c r="I306" s="78" t="s">
        <v>56</v>
      </c>
      <c r="J306" s="78"/>
      <c r="K306" s="78" t="s">
        <v>57</v>
      </c>
      <c r="L306" s="78"/>
      <c r="M306" s="78" t="s">
        <v>58</v>
      </c>
      <c r="N306" s="78"/>
      <c r="O306" s="78" t="s">
        <v>59</v>
      </c>
      <c r="P306" s="79" t="s">
        <v>60</v>
      </c>
      <c r="Q306" s="79" t="s">
        <v>61</v>
      </c>
      <c r="R306" s="29"/>
    </row>
    <row r="307" spans="2:18" ht="22.5" customHeight="1" x14ac:dyDescent="0.25">
      <c r="B307" s="40">
        <v>10161707</v>
      </c>
      <c r="C307" s="36" t="s">
        <v>400</v>
      </c>
      <c r="D307" s="30" t="s">
        <v>398</v>
      </c>
      <c r="E307" s="30" t="s">
        <v>401</v>
      </c>
      <c r="F307" s="25" t="s">
        <v>65</v>
      </c>
      <c r="G307" s="37"/>
      <c r="H307" s="37"/>
      <c r="I307" s="37"/>
      <c r="J307" s="37"/>
      <c r="K307" s="37">
        <v>1</v>
      </c>
      <c r="L307" s="104">
        <f>K307*P308</f>
        <v>175000</v>
      </c>
      <c r="M307" s="158"/>
      <c r="N307" s="158"/>
      <c r="O307" s="158"/>
      <c r="P307" s="158"/>
      <c r="Q307" s="42">
        <f>O308*P308</f>
        <v>175000</v>
      </c>
      <c r="R307" s="28">
        <f>SUM(Q307:Q308)</f>
        <v>350000</v>
      </c>
    </row>
    <row r="308" spans="2:18" x14ac:dyDescent="0.25">
      <c r="B308" s="40"/>
      <c r="C308" s="36"/>
      <c r="D308" s="30"/>
      <c r="E308" s="30"/>
      <c r="F308" s="25"/>
      <c r="G308" s="37"/>
      <c r="H308" s="37"/>
      <c r="I308" s="37"/>
      <c r="J308" s="37"/>
      <c r="K308" s="37"/>
      <c r="L308" s="104"/>
      <c r="M308" s="37">
        <v>1</v>
      </c>
      <c r="N308" s="104">
        <f>M308*P308</f>
        <v>175000</v>
      </c>
      <c r="O308" s="37">
        <v>1</v>
      </c>
      <c r="P308" s="41">
        <v>175000</v>
      </c>
      <c r="Q308" s="42">
        <f>O308*P308</f>
        <v>175000</v>
      </c>
      <c r="R308" s="66"/>
    </row>
    <row r="309" spans="2:18" x14ac:dyDescent="0.25">
      <c r="B309" s="159"/>
      <c r="C309" s="160"/>
      <c r="D309" s="161"/>
      <c r="E309" s="161"/>
      <c r="F309" s="162"/>
      <c r="G309" s="163"/>
      <c r="H309" s="163"/>
      <c r="I309" s="163"/>
      <c r="J309" s="163"/>
      <c r="K309" s="163"/>
      <c r="L309" s="165">
        <f>SUM(L307)</f>
        <v>175000</v>
      </c>
      <c r="M309" s="163"/>
      <c r="N309" s="165">
        <f>SUM(N308)</f>
        <v>175000</v>
      </c>
      <c r="O309" s="163"/>
      <c r="P309" s="164"/>
      <c r="Q309" s="166">
        <f>SUM(L309:N309)</f>
        <v>350000</v>
      </c>
      <c r="R309" s="66"/>
    </row>
    <row r="310" spans="2:18" ht="15" customHeight="1" x14ac:dyDescent="0.25"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</row>
    <row r="311" spans="2:18" ht="16.5" thickBot="1" x14ac:dyDescent="0.3">
      <c r="P311" s="213" t="s">
        <v>320</v>
      </c>
      <c r="Q311" s="213"/>
      <c r="R311" s="102">
        <f>SUM(R17:R310)</f>
        <v>90164999.995000005</v>
      </c>
    </row>
  </sheetData>
  <mergeCells count="78">
    <mergeCell ref="B300:F300"/>
    <mergeCell ref="G300:Q300"/>
    <mergeCell ref="B305:F305"/>
    <mergeCell ref="G305:Q305"/>
    <mergeCell ref="P311:Q311"/>
    <mergeCell ref="B285:F285"/>
    <mergeCell ref="G285:Q285"/>
    <mergeCell ref="B289:F289"/>
    <mergeCell ref="G289:Q289"/>
    <mergeCell ref="B293:F293"/>
    <mergeCell ref="G293:Q293"/>
    <mergeCell ref="B257:F257"/>
    <mergeCell ref="G257:Q257"/>
    <mergeCell ref="B275:F275"/>
    <mergeCell ref="G275:Q275"/>
    <mergeCell ref="B280:F280"/>
    <mergeCell ref="G280:Q280"/>
    <mergeCell ref="B238:F238"/>
    <mergeCell ref="G238:Q238"/>
    <mergeCell ref="B245:F245"/>
    <mergeCell ref="G245:Q245"/>
    <mergeCell ref="B252:F252"/>
    <mergeCell ref="G252:Q252"/>
    <mergeCell ref="B224:F224"/>
    <mergeCell ref="G224:Q224"/>
    <mergeCell ref="B228:F228"/>
    <mergeCell ref="G228:Q228"/>
    <mergeCell ref="B234:F234"/>
    <mergeCell ref="G234:Q234"/>
    <mergeCell ref="B206:F206"/>
    <mergeCell ref="G206:Q206"/>
    <mergeCell ref="B212:F212"/>
    <mergeCell ref="G212:Q212"/>
    <mergeCell ref="B216:F216"/>
    <mergeCell ref="G216:Q216"/>
    <mergeCell ref="B187:F187"/>
    <mergeCell ref="G187:Q187"/>
    <mergeCell ref="B191:F191"/>
    <mergeCell ref="G191:Q191"/>
    <mergeCell ref="B196:F196"/>
    <mergeCell ref="G196:Q196"/>
    <mergeCell ref="B169:F169"/>
    <mergeCell ref="G169:Q169"/>
    <mergeCell ref="B174:F174"/>
    <mergeCell ref="G174:Q174"/>
    <mergeCell ref="B179:F179"/>
    <mergeCell ref="G179:Q179"/>
    <mergeCell ref="B154:F154"/>
    <mergeCell ref="G154:Q154"/>
    <mergeCell ref="B160:F160"/>
    <mergeCell ref="G160:Q160"/>
    <mergeCell ref="B165:F165"/>
    <mergeCell ref="G165:Q165"/>
    <mergeCell ref="B140:F140"/>
    <mergeCell ref="G140:Q140"/>
    <mergeCell ref="B145:F145"/>
    <mergeCell ref="G145:Q145"/>
    <mergeCell ref="B149:F149"/>
    <mergeCell ref="G149:Q149"/>
    <mergeCell ref="B126:F126"/>
    <mergeCell ref="G126:Q126"/>
    <mergeCell ref="B130:F130"/>
    <mergeCell ref="G130:Q130"/>
    <mergeCell ref="B135:F135"/>
    <mergeCell ref="G135:Q135"/>
    <mergeCell ref="B25:F25"/>
    <mergeCell ref="G25:Q25"/>
    <mergeCell ref="B42:F42"/>
    <mergeCell ref="G42:Q42"/>
    <mergeCell ref="B90:F90"/>
    <mergeCell ref="G90:Q90"/>
    <mergeCell ref="B19:F19"/>
    <mergeCell ref="G19:Q19"/>
    <mergeCell ref="B2:R2"/>
    <mergeCell ref="B3:R3"/>
    <mergeCell ref="B4:R4"/>
    <mergeCell ref="B6:F6"/>
    <mergeCell ref="G6:Q6"/>
  </mergeCells>
  <dataValidations count="1">
    <dataValidation type="whole" operator="greaterThan" allowBlank="1" showInputMessage="1" showErrorMessage="1" sqref="B132:B134 B137:C139 B142:B144 B128:B129 B218:B223 B209:C209 B214:C215 C152:C153 B198:C205 B27:B41 B8:C18 B167:B168 B226:C227">
      <formula1>0</formula1>
    </dataValidation>
  </dataValidations>
  <pageMargins left="0.23622047244094491" right="0.17" top="0.32" bottom="0.74803149606299213" header="0.31496062992125984" footer="0.31496062992125984"/>
  <pageSetup paperSize="5" scale="53" orientation="landscape" horizontalDpi="4294967295" verticalDpi="4294967295" r:id="rId1"/>
  <rowBreaks count="4" manualBreakCount="4">
    <brk id="42" max="17" man="1"/>
    <brk id="89" max="17" man="1"/>
    <brk id="215" max="16383" man="1"/>
    <brk id="279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9" workbookViewId="0">
      <selection activeCell="C19" sqref="C19"/>
    </sheetView>
  </sheetViews>
  <sheetFormatPr baseColWidth="10" defaultRowHeight="15" x14ac:dyDescent="0.25"/>
  <cols>
    <col min="1" max="1" width="7.85546875" customWidth="1"/>
    <col min="2" max="2" width="41.140625" style="170" customWidth="1"/>
    <col min="3" max="3" width="21.28515625" customWidth="1"/>
    <col min="4" max="4" width="20.28515625" customWidth="1"/>
    <col min="5" max="5" width="18.5703125" bestFit="1" customWidth="1"/>
    <col min="6" max="6" width="20" customWidth="1"/>
    <col min="7" max="7" width="20.85546875" customWidth="1"/>
    <col min="8" max="8" width="17.5703125" bestFit="1" customWidth="1"/>
    <col min="11" max="11" width="20.42578125" customWidth="1"/>
  </cols>
  <sheetData>
    <row r="1" spans="1:9" ht="18.75" x14ac:dyDescent="0.3">
      <c r="A1" s="218" t="s">
        <v>29</v>
      </c>
      <c r="B1" s="218"/>
      <c r="C1" s="218"/>
      <c r="D1" s="218"/>
      <c r="E1" s="218"/>
      <c r="F1" s="218"/>
      <c r="G1" s="218"/>
      <c r="H1" s="218"/>
    </row>
    <row r="2" spans="1:9" x14ac:dyDescent="0.25">
      <c r="A2" s="2"/>
      <c r="B2" s="219" t="s">
        <v>407</v>
      </c>
      <c r="C2" s="219"/>
      <c r="D2" s="219"/>
      <c r="E2" s="219"/>
      <c r="F2" s="219"/>
      <c r="G2" s="219"/>
      <c r="H2" s="2"/>
      <c r="I2" s="2"/>
    </row>
    <row r="3" spans="1:9" ht="7.5" customHeight="1" x14ac:dyDescent="0.25">
      <c r="A3" s="2"/>
      <c r="B3" s="219"/>
      <c r="C3" s="219"/>
      <c r="D3" s="219"/>
      <c r="E3" s="219"/>
      <c r="F3" s="219"/>
      <c r="G3" s="219"/>
      <c r="H3" s="2"/>
      <c r="I3" s="2"/>
    </row>
    <row r="4" spans="1:9" ht="6.75" customHeight="1" x14ac:dyDescent="0.3">
      <c r="A4" s="167"/>
      <c r="B4" s="168"/>
      <c r="C4" s="169"/>
      <c r="D4" s="167"/>
      <c r="E4" s="167"/>
      <c r="F4" s="167"/>
      <c r="G4" s="167"/>
      <c r="H4" s="167"/>
    </row>
    <row r="5" spans="1:9" ht="30" x14ac:dyDescent="0.25">
      <c r="A5" s="174" t="s">
        <v>39</v>
      </c>
      <c r="B5" s="175" t="s">
        <v>404</v>
      </c>
      <c r="C5" s="175" t="s">
        <v>20</v>
      </c>
      <c r="D5" s="175" t="s">
        <v>21</v>
      </c>
      <c r="E5" s="175" t="s">
        <v>22</v>
      </c>
      <c r="F5" s="175" t="s">
        <v>18</v>
      </c>
      <c r="G5" s="175" t="s">
        <v>405</v>
      </c>
      <c r="H5" s="175" t="s">
        <v>409</v>
      </c>
    </row>
    <row r="6" spans="1:9" x14ac:dyDescent="0.25">
      <c r="A6" s="176">
        <v>1</v>
      </c>
      <c r="B6" s="177" t="s">
        <v>5</v>
      </c>
      <c r="C6" s="180">
        <f>'PACC 2024 trabajado'!H18</f>
        <v>273000</v>
      </c>
      <c r="D6" s="180">
        <f>'PACC 2024 trabajado'!J18</f>
        <v>66000</v>
      </c>
      <c r="E6" s="180">
        <f>'PACC 2024 trabajado'!L18</f>
        <v>222000</v>
      </c>
      <c r="F6" s="180">
        <f>'PACC 2024 trabajado'!N18</f>
        <v>39000</v>
      </c>
      <c r="G6" s="180">
        <f>SUM(C6:F6)</f>
        <v>600000</v>
      </c>
      <c r="H6" s="181">
        <f>+G6</f>
        <v>600000</v>
      </c>
    </row>
    <row r="7" spans="1:9" x14ac:dyDescent="0.25">
      <c r="A7" s="178">
        <v>2</v>
      </c>
      <c r="B7" s="179" t="s">
        <v>305</v>
      </c>
      <c r="C7" s="180">
        <f>'PACC 2024 trabajado'!H24</f>
        <v>200000</v>
      </c>
      <c r="D7" s="180">
        <f>'PACC 2024 trabajado'!J24</f>
        <v>200000</v>
      </c>
      <c r="E7" s="180">
        <f>'PACC 2024 trabajado'!L24</f>
        <v>200000</v>
      </c>
      <c r="F7" s="180">
        <f>'PACC 2024 trabajado'!N24</f>
        <v>200000</v>
      </c>
      <c r="G7" s="180">
        <f t="shared" ref="G7:G42" si="0">SUM(C7:F7)</f>
        <v>800000</v>
      </c>
      <c r="H7" s="181">
        <f>+G7</f>
        <v>800000</v>
      </c>
    </row>
    <row r="8" spans="1:9" x14ac:dyDescent="0.25">
      <c r="A8" s="178">
        <v>3</v>
      </c>
      <c r="B8" s="179" t="s">
        <v>209</v>
      </c>
      <c r="C8" s="180">
        <f>'PACC 2024 trabajado'!H41</f>
        <v>18135000</v>
      </c>
      <c r="D8" s="180">
        <f>'PACC 2024 trabajado'!J41</f>
        <v>0</v>
      </c>
      <c r="E8" s="180">
        <f>'PACC 2024 trabajado'!L41</f>
        <v>4865000</v>
      </c>
      <c r="F8" s="180">
        <f>'PACC 2024 trabajado'!N41</f>
        <v>0</v>
      </c>
      <c r="G8" s="180">
        <f t="shared" si="0"/>
        <v>23000000</v>
      </c>
      <c r="H8" s="181">
        <f>+G8</f>
        <v>23000000</v>
      </c>
    </row>
    <row r="9" spans="1:9" x14ac:dyDescent="0.25">
      <c r="A9" s="178">
        <v>4</v>
      </c>
      <c r="B9" s="179" t="s">
        <v>89</v>
      </c>
      <c r="C9" s="180">
        <f>'PACC 2024 trabajado'!H89</f>
        <v>1804750</v>
      </c>
      <c r="D9" s="180">
        <f>'PACC 2024 trabajado'!J89</f>
        <v>0</v>
      </c>
      <c r="E9" s="180">
        <f>'PACC 2024 trabajado'!L89</f>
        <v>1787450</v>
      </c>
      <c r="F9" s="180">
        <f>'PACC 2024 trabajado'!N89</f>
        <v>0</v>
      </c>
      <c r="G9" s="180">
        <f t="shared" si="0"/>
        <v>3592200</v>
      </c>
      <c r="H9" s="181">
        <f>+G9</f>
        <v>3592200</v>
      </c>
    </row>
    <row r="10" spans="1:9" ht="15" customHeight="1" x14ac:dyDescent="0.25">
      <c r="A10" s="176">
        <v>5</v>
      </c>
      <c r="B10" s="179" t="s">
        <v>162</v>
      </c>
      <c r="C10" s="180">
        <f>'PACC 2024 trabajado'!H125</f>
        <v>444775</v>
      </c>
      <c r="D10" s="180">
        <f>'PACC 2024 trabajado'!J125</f>
        <v>0</v>
      </c>
      <c r="E10" s="180">
        <f>'PACC 2024 trabajado'!L125</f>
        <v>410430</v>
      </c>
      <c r="F10" s="180">
        <f>'PACC 2024 trabajado'!N125</f>
        <v>0</v>
      </c>
      <c r="G10" s="180">
        <f t="shared" si="0"/>
        <v>855205</v>
      </c>
      <c r="H10" s="181">
        <f>+G10</f>
        <v>855205</v>
      </c>
    </row>
    <row r="11" spans="1:9" x14ac:dyDescent="0.25">
      <c r="A11" s="178">
        <v>6</v>
      </c>
      <c r="B11" s="179" t="s">
        <v>73</v>
      </c>
      <c r="C11" s="180">
        <f>'PACC 2024 trabajado'!H129</f>
        <v>50000</v>
      </c>
      <c r="D11" s="180">
        <f>'PACC 2024 trabajado'!J129</f>
        <v>0</v>
      </c>
      <c r="E11" s="180">
        <f>'PACC 2024 trabajado'!L129</f>
        <v>50000</v>
      </c>
      <c r="F11" s="180">
        <f>'PACC 2024 trabajado'!N125</f>
        <v>0</v>
      </c>
      <c r="G11" s="180">
        <f t="shared" si="0"/>
        <v>100000</v>
      </c>
      <c r="H11" s="181"/>
    </row>
    <row r="12" spans="1:9" x14ac:dyDescent="0.25">
      <c r="A12" s="178">
        <v>7</v>
      </c>
      <c r="B12" s="179" t="str">
        <f>'PACC 2024 trabajado'!B130:F130</f>
        <v>SERVICIO DE CATERING</v>
      </c>
      <c r="C12" s="180">
        <f>'PACC 2024 trabajado'!H134</f>
        <v>1600000</v>
      </c>
      <c r="D12" s="180">
        <f>'PACC 2024 trabajado'!J134</f>
        <v>650000</v>
      </c>
      <c r="E12" s="180">
        <f>'PACC 2024 trabajado'!L134</f>
        <v>1600000</v>
      </c>
      <c r="F12" s="180">
        <f>'PACC 2024 trabajado'!N134</f>
        <v>650000</v>
      </c>
      <c r="G12" s="180">
        <f t="shared" si="0"/>
        <v>4500000</v>
      </c>
      <c r="H12" s="181"/>
    </row>
    <row r="13" spans="1:9" x14ac:dyDescent="0.25">
      <c r="A13" s="178">
        <v>8</v>
      </c>
      <c r="B13" s="179" t="str">
        <f>'PACC 2024 trabajado'!B135:F135</f>
        <v xml:space="preserve">Uniformes institucionales </v>
      </c>
      <c r="C13" s="180">
        <f>'PACC 2024 trabajado'!H139</f>
        <v>0</v>
      </c>
      <c r="D13" s="180">
        <f>'PACC 2024 trabajado'!J139</f>
        <v>50000</v>
      </c>
      <c r="E13" s="180">
        <f>'PACC 2024 trabajado'!L139</f>
        <v>0</v>
      </c>
      <c r="F13" s="180">
        <f>'PACC 2024 trabajado'!N139</f>
        <v>0</v>
      </c>
      <c r="G13" s="180">
        <f t="shared" si="0"/>
        <v>50000</v>
      </c>
      <c r="H13" s="181"/>
    </row>
    <row r="14" spans="1:9" x14ac:dyDescent="0.25">
      <c r="A14" s="176">
        <v>9</v>
      </c>
      <c r="B14" s="179" t="str">
        <f>'PACC 2024 trabajado'!B140:F140</f>
        <v xml:space="preserve">Servicio de almuerzos para militares </v>
      </c>
      <c r="C14" s="180">
        <f>'PACC 2024 trabajado'!H144</f>
        <v>175000</v>
      </c>
      <c r="D14" s="180">
        <f>'PACC 2024 trabajado'!J144</f>
        <v>0</v>
      </c>
      <c r="E14" s="180">
        <f>'PACC 2024 trabajado'!L144</f>
        <v>175000</v>
      </c>
      <c r="F14" s="180">
        <f>'PACC 2024 trabajado'!N144</f>
        <v>0</v>
      </c>
      <c r="G14" s="180">
        <f t="shared" si="0"/>
        <v>350000</v>
      </c>
      <c r="H14" s="181"/>
    </row>
    <row r="15" spans="1:9" s="2" customFormat="1" x14ac:dyDescent="0.25">
      <c r="A15" s="178">
        <v>10</v>
      </c>
      <c r="B15" s="179" t="str">
        <f>'PACC 2024 trabajado'!B145:F145</f>
        <v>Recarga de pase rapido</v>
      </c>
      <c r="C15" s="180">
        <f>'PACC 2024 trabajado'!H148</f>
        <v>0</v>
      </c>
      <c r="D15" s="180">
        <f>'PACC 2024 trabajado'!J148</f>
        <v>200000</v>
      </c>
      <c r="E15" s="180">
        <f>'PACC 2024 trabajado'!L148</f>
        <v>0</v>
      </c>
      <c r="F15" s="180">
        <f>'PACC 2024 trabajado'!N148:N148</f>
        <v>0</v>
      </c>
      <c r="G15" s="180">
        <f t="shared" si="0"/>
        <v>200000</v>
      </c>
      <c r="H15" s="181"/>
    </row>
    <row r="16" spans="1:9" x14ac:dyDescent="0.25">
      <c r="A16" s="178">
        <v>11</v>
      </c>
      <c r="B16" s="179" t="str">
        <f>'PACC 2024 trabajado'!B149:F149</f>
        <v>Viajes aereos y hospedaje</v>
      </c>
      <c r="C16" s="180">
        <f>'PACC 2024 trabajado'!H153</f>
        <v>750000</v>
      </c>
      <c r="D16" s="180">
        <f>'PACC 2024 trabajado'!J153</f>
        <v>750000</v>
      </c>
      <c r="E16" s="180">
        <f>'PACC 2024 trabajado'!L153</f>
        <v>750000</v>
      </c>
      <c r="F16" s="180">
        <f>'PACC 2024 trabajado'!N153</f>
        <v>750000</v>
      </c>
      <c r="G16" s="180">
        <f t="shared" si="0"/>
        <v>3000000</v>
      </c>
      <c r="H16" s="181"/>
    </row>
    <row r="17" spans="1:8" x14ac:dyDescent="0.25">
      <c r="A17" s="178">
        <v>12</v>
      </c>
      <c r="B17" s="179" t="str">
        <f>'PACC 2024 trabajado'!B154:F154</f>
        <v>Organización de Eventos y Festividades</v>
      </c>
      <c r="C17" s="180">
        <f>'PACC 2024 trabajado'!H159</f>
        <v>2500000</v>
      </c>
      <c r="D17" s="180">
        <f>'PACC 2024 trabajado'!J159</f>
        <v>0</v>
      </c>
      <c r="E17" s="180">
        <f>'PACC 2024 trabajado'!L159</f>
        <v>3000000</v>
      </c>
      <c r="F17" s="180">
        <f>'PACC 2024 trabajado'!N159</f>
        <v>500000</v>
      </c>
      <c r="G17" s="180">
        <f t="shared" si="0"/>
        <v>6000000</v>
      </c>
      <c r="H17" s="181"/>
    </row>
    <row r="18" spans="1:8" x14ac:dyDescent="0.25">
      <c r="A18" s="176">
        <v>13</v>
      </c>
      <c r="B18" s="179" t="str">
        <f>'PACC 2024 trabajado'!B160:F160</f>
        <v xml:space="preserve"> Notario Publico</v>
      </c>
      <c r="C18" s="180">
        <f>'PACC 2024 trabajado'!H164</f>
        <v>0</v>
      </c>
      <c r="D18" s="180">
        <f>'PACC 2024 trabajado'!J164</f>
        <v>600000</v>
      </c>
      <c r="E18" s="180">
        <f>'PACC 2024 trabajado'!L164</f>
        <v>0</v>
      </c>
      <c r="F18" s="180">
        <f>'PACC 2024 trabajado'!N164</f>
        <v>0</v>
      </c>
      <c r="G18" s="180">
        <f t="shared" si="0"/>
        <v>600000</v>
      </c>
      <c r="H18" s="181"/>
    </row>
    <row r="19" spans="1:8" ht="20.25" customHeight="1" x14ac:dyDescent="0.25">
      <c r="A19" s="178">
        <v>14</v>
      </c>
      <c r="B19" s="179" t="str">
        <f>'PACC 2024 trabajado'!B165:F165</f>
        <v>SERVICIO DE EXTERMINACION O FUMIGACION</v>
      </c>
      <c r="C19" s="180">
        <f>'PACC 2024 trabajado'!H168</f>
        <v>0</v>
      </c>
      <c r="D19" s="180">
        <f>'PACC 2024 trabajado'!J168</f>
        <v>500000</v>
      </c>
      <c r="E19" s="180">
        <f>'PACC 2024 trabajado'!L168</f>
        <v>0</v>
      </c>
      <c r="F19" s="180">
        <f>'PACC 2024 trabajado'!N168</f>
        <v>0</v>
      </c>
      <c r="G19" s="180">
        <f t="shared" si="0"/>
        <v>500000</v>
      </c>
      <c r="H19" s="181"/>
    </row>
    <row r="20" spans="1:8" x14ac:dyDescent="0.25">
      <c r="A20" s="178">
        <v>15</v>
      </c>
      <c r="B20" s="179" t="str">
        <f>'PACC 2024 trabajado'!B169:F169</f>
        <v xml:space="preserve">Mantenimiento de plantas electricas </v>
      </c>
      <c r="C20" s="180">
        <f>'PACC 2024 trabajado'!H173</f>
        <v>0</v>
      </c>
      <c r="D20" s="180">
        <f>'PACC 2024 trabajado'!J173</f>
        <v>70000</v>
      </c>
      <c r="E20" s="180">
        <f>'PACC 2024 trabajado'!L173</f>
        <v>0</v>
      </c>
      <c r="F20" s="180">
        <f>'PACC 2024 trabajado'!N173</f>
        <v>30000</v>
      </c>
      <c r="G20" s="180">
        <f t="shared" si="0"/>
        <v>100000</v>
      </c>
      <c r="H20" s="181"/>
    </row>
    <row r="21" spans="1:8" x14ac:dyDescent="0.25">
      <c r="A21" s="178">
        <v>16</v>
      </c>
      <c r="B21" s="179" t="str">
        <f>'PACC 2024 trabajado'!B174:F174</f>
        <v xml:space="preserve">Mantenimiento Equipos de Transoprte </v>
      </c>
      <c r="C21" s="180">
        <f>'PACC 2024 trabajado'!H178</f>
        <v>1800000</v>
      </c>
      <c r="D21" s="180">
        <f>'PACC 2024 trabajado'!J178</f>
        <v>0</v>
      </c>
      <c r="E21" s="180">
        <f>'PACC 2024 trabajado'!L177</f>
        <v>0</v>
      </c>
      <c r="F21" s="180">
        <f>'PACC 2024 trabajado'!N178</f>
        <v>0</v>
      </c>
      <c r="G21" s="180">
        <f t="shared" si="0"/>
        <v>1800000</v>
      </c>
      <c r="H21" s="181"/>
    </row>
    <row r="22" spans="1:8" x14ac:dyDescent="0.25">
      <c r="A22" s="176">
        <v>17</v>
      </c>
      <c r="B22" s="179" t="str">
        <f>'PACC 2024 trabajado'!B179:F179</f>
        <v xml:space="preserve">Licencias Informaticas </v>
      </c>
      <c r="C22" s="180">
        <f>'PACC 2024 trabajado'!H186</f>
        <v>0</v>
      </c>
      <c r="D22" s="180">
        <f>'PACC 2024 trabajado'!J186</f>
        <v>4795000</v>
      </c>
      <c r="E22" s="180">
        <f>'PACC 2024 trabajado'!L186</f>
        <v>205000</v>
      </c>
      <c r="F22" s="180">
        <f>'PACC 2024 trabajado'!N186</f>
        <v>0</v>
      </c>
      <c r="G22" s="180">
        <f t="shared" si="0"/>
        <v>5000000</v>
      </c>
      <c r="H22" s="181"/>
    </row>
    <row r="23" spans="1:8" x14ac:dyDescent="0.25">
      <c r="A23" s="178">
        <v>18</v>
      </c>
      <c r="B23" s="179" t="str">
        <f>'PACC 2024 trabajado'!B187:F187</f>
        <v xml:space="preserve">Alquiler de equipos de oficina </v>
      </c>
      <c r="C23" s="180">
        <f>'PACC 2024 trabajado'!H190</f>
        <v>0</v>
      </c>
      <c r="D23" s="180">
        <f>'PACC 2024 trabajado'!J190</f>
        <v>2199999.9960000003</v>
      </c>
      <c r="E23" s="180">
        <f>'PACC 2024 trabajado'!L190</f>
        <v>0</v>
      </c>
      <c r="F23" s="180">
        <f>'PACC 2024 trabajado'!N186</f>
        <v>0</v>
      </c>
      <c r="G23" s="180">
        <f t="shared" si="0"/>
        <v>2199999.9960000003</v>
      </c>
      <c r="H23" s="181"/>
    </row>
    <row r="24" spans="1:8" s="2" customFormat="1" x14ac:dyDescent="0.25">
      <c r="A24" s="178">
        <v>19</v>
      </c>
      <c r="B24" s="179" t="str">
        <f>'PACC 2024 trabajado'!B191:F191</f>
        <v xml:space="preserve">Servicios de impresión </v>
      </c>
      <c r="C24" s="180">
        <f>'PACC 2024 trabajado'!H195</f>
        <v>499999.99949999998</v>
      </c>
      <c r="D24" s="180">
        <f>'PACC 2024 trabajado'!J195</f>
        <v>0</v>
      </c>
      <c r="E24" s="180">
        <f>'PACC 2024 trabajado'!L195</f>
        <v>499999.99949999998</v>
      </c>
      <c r="F24" s="180">
        <f>'PACC 2024 trabajado'!N195</f>
        <v>0</v>
      </c>
      <c r="G24" s="180">
        <f t="shared" si="0"/>
        <v>999999.99899999995</v>
      </c>
      <c r="H24" s="181"/>
    </row>
    <row r="25" spans="1:8" x14ac:dyDescent="0.25">
      <c r="A25" s="178">
        <v>20</v>
      </c>
      <c r="B25" s="179" t="str">
        <f>'PACC 2024 trabajado'!B196:F196</f>
        <v>PORODUCTOS ELECTRICOS Y AFINES</v>
      </c>
      <c r="C25" s="180">
        <f>'PACC 2024 trabajado'!H205</f>
        <v>351000</v>
      </c>
      <c r="D25" s="180">
        <f>'PACC 2024 trabajado'!J205</f>
        <v>0</v>
      </c>
      <c r="E25" s="180">
        <f>'PACC 2024 trabajado'!L205</f>
        <v>349000</v>
      </c>
      <c r="F25" s="180">
        <f>'PACC 2024 trabajado'!N205</f>
        <v>0</v>
      </c>
      <c r="G25" s="180">
        <f t="shared" si="0"/>
        <v>700000</v>
      </c>
      <c r="H25" s="181"/>
    </row>
    <row r="26" spans="1:8" x14ac:dyDescent="0.25">
      <c r="A26" s="176">
        <v>21</v>
      </c>
      <c r="B26" s="179" t="str">
        <f>'PACC 2024 trabajado'!B206:F206</f>
        <v xml:space="preserve">Herramientas </v>
      </c>
      <c r="C26" s="180">
        <f>'PACC 2024 trabajado'!H211</f>
        <v>45000</v>
      </c>
      <c r="D26" s="180">
        <f>'PACC 2024 trabajado'!J211</f>
        <v>30000</v>
      </c>
      <c r="E26" s="180">
        <f>'PACC 2024 trabajado'!L211</f>
        <v>75000</v>
      </c>
      <c r="F26" s="180">
        <f>'PACC 2024 trabajado'!N211</f>
        <v>0</v>
      </c>
      <c r="G26" s="180">
        <f t="shared" si="0"/>
        <v>150000</v>
      </c>
      <c r="H26" s="181"/>
    </row>
    <row r="27" spans="1:8" x14ac:dyDescent="0.25">
      <c r="A27" s="178">
        <v>22</v>
      </c>
      <c r="B27" s="179" t="str">
        <f>'PACC 2024 trabajado'!B212:F212</f>
        <v xml:space="preserve"> Neumaticos para flotilla vehicular </v>
      </c>
      <c r="C27" s="180">
        <f>'PACC 2024 trabajado'!H215</f>
        <v>0</v>
      </c>
      <c r="D27" s="180">
        <f>'PACC 2024 trabajado'!J215</f>
        <v>600000</v>
      </c>
      <c r="E27" s="180">
        <f>'PACC 2024 trabajado'!L215</f>
        <v>0</v>
      </c>
      <c r="F27" s="180">
        <f>'PACC 2024 trabajado'!N215</f>
        <v>0</v>
      </c>
      <c r="G27" s="180">
        <f t="shared" si="0"/>
        <v>600000</v>
      </c>
      <c r="H27" s="181"/>
    </row>
    <row r="28" spans="1:8" x14ac:dyDescent="0.25">
      <c r="A28" s="178">
        <v>23</v>
      </c>
      <c r="B28" s="179" t="str">
        <f>'PACC 2024 trabajado'!B216:F216</f>
        <v xml:space="preserve"> Equipos De Tecnologia</v>
      </c>
      <c r="C28" s="180">
        <f>'PACC 2024 trabajado'!H223</f>
        <v>905000</v>
      </c>
      <c r="D28" s="180">
        <f>'PACC 2024 trabajado'!J223</f>
        <v>490000</v>
      </c>
      <c r="E28" s="180">
        <f>'PACC 2024 trabajado'!L223</f>
        <v>645000</v>
      </c>
      <c r="F28" s="180">
        <f>'PACC 2024 trabajado'!N223</f>
        <v>460000</v>
      </c>
      <c r="G28" s="180">
        <f t="shared" si="0"/>
        <v>2500000</v>
      </c>
      <c r="H28" s="181"/>
    </row>
    <row r="29" spans="1:8" x14ac:dyDescent="0.25">
      <c r="A29" s="178">
        <v>24</v>
      </c>
      <c r="B29" s="179" t="str">
        <f>'PACC 2024 trabajado'!B224:F224</f>
        <v>Servicio de monitoreo satelital GPS</v>
      </c>
      <c r="C29" s="180">
        <f>'PACC 2024 trabajado'!H227</f>
        <v>0</v>
      </c>
      <c r="D29" s="180">
        <f>'PACC 2024 trabajado'!J227</f>
        <v>200000.02</v>
      </c>
      <c r="E29" s="180">
        <f>'PACC 2024 trabajado'!L227</f>
        <v>0</v>
      </c>
      <c r="F29" s="180">
        <f>'PACC 2024 trabajado'!N227</f>
        <v>0</v>
      </c>
      <c r="G29" s="180">
        <f t="shared" si="0"/>
        <v>200000.02</v>
      </c>
      <c r="H29" s="181"/>
    </row>
    <row r="30" spans="1:8" x14ac:dyDescent="0.25">
      <c r="A30" s="176">
        <v>25</v>
      </c>
      <c r="B30" s="179" t="str">
        <f>'PACC 2024 trabajado'!B228:F228</f>
        <v>Café, azucar y crema para café</v>
      </c>
      <c r="C30" s="180">
        <f>'PACC 2024 trabajado'!H233</f>
        <v>190400</v>
      </c>
      <c r="D30" s="180">
        <f>'PACC 2024 trabajado'!J233</f>
        <v>0</v>
      </c>
      <c r="E30" s="180">
        <f>'PACC 2024 trabajado'!L233</f>
        <v>190400</v>
      </c>
      <c r="F30" s="180">
        <f>'PACC 2024 trabajado'!N233</f>
        <v>0</v>
      </c>
      <c r="G30" s="180">
        <f t="shared" si="0"/>
        <v>380800</v>
      </c>
      <c r="H30" s="181">
        <f>+G30</f>
        <v>380800</v>
      </c>
    </row>
    <row r="31" spans="1:8" x14ac:dyDescent="0.25">
      <c r="A31" s="178">
        <v>26</v>
      </c>
      <c r="B31" s="179" t="str">
        <f>'PACC 2024 trabajado'!B234:F234</f>
        <v xml:space="preserve">Remodelaciones en edificaciones </v>
      </c>
      <c r="C31" s="180">
        <f>'PACC 2024 trabajado'!H237</f>
        <v>0</v>
      </c>
      <c r="D31" s="180">
        <f>'PACC 2024 trabajado'!J237</f>
        <v>4000000</v>
      </c>
      <c r="E31" s="180">
        <f>'PACC 2024 trabajado'!L237</f>
        <v>0</v>
      </c>
      <c r="F31" s="180">
        <f>'PACC 2024 trabajado'!N237</f>
        <v>0</v>
      </c>
      <c r="G31" s="180">
        <f t="shared" si="0"/>
        <v>4000000</v>
      </c>
      <c r="H31" s="181"/>
    </row>
    <row r="32" spans="1:8" ht="30" x14ac:dyDescent="0.25">
      <c r="A32" s="178">
        <v>27</v>
      </c>
      <c r="B32" s="179" t="str">
        <f>'PACC 2024 trabajado'!B238:F238</f>
        <v>Articulos para premios Fray Anton de Montesinos</v>
      </c>
      <c r="C32" s="180">
        <f>'PACC 2024 trabajado'!H244</f>
        <v>0</v>
      </c>
      <c r="D32" s="180">
        <f>'PACC 2024 trabajado'!J244</f>
        <v>0</v>
      </c>
      <c r="E32" s="180">
        <f>'PACC 2024 trabajado'!L244</f>
        <v>102484.98</v>
      </c>
      <c r="F32" s="180">
        <f>'PACC 2024 trabajado'!N244</f>
        <v>0</v>
      </c>
      <c r="G32" s="180">
        <f t="shared" si="0"/>
        <v>102484.98</v>
      </c>
      <c r="H32" s="181"/>
    </row>
    <row r="33" spans="1:11" ht="30" x14ac:dyDescent="0.25">
      <c r="A33" s="178">
        <v>28</v>
      </c>
      <c r="B33" s="179" t="str">
        <f>'PACC 2024 trabajado'!B245:F245</f>
        <v xml:space="preserve">Agendas institucionales, certificados y carpetas para premiación </v>
      </c>
      <c r="C33" s="180">
        <f>'PACC 2024 trabajado'!H251</f>
        <v>0</v>
      </c>
      <c r="D33" s="180">
        <f>'PACC 2024 trabajado'!J251</f>
        <v>0</v>
      </c>
      <c r="E33" s="180">
        <f>'PACC 2024 trabajado'!L251</f>
        <v>733700</v>
      </c>
      <c r="F33" s="180">
        <f>'PACC 2024 trabajado'!N251</f>
        <v>0</v>
      </c>
      <c r="G33" s="180">
        <f t="shared" si="0"/>
        <v>733700</v>
      </c>
      <c r="H33" s="181"/>
    </row>
    <row r="34" spans="1:11" x14ac:dyDescent="0.25">
      <c r="A34" s="176">
        <v>29</v>
      </c>
      <c r="B34" s="179" t="str">
        <f>'PACC 2024 trabajado'!B252:F252</f>
        <v>Agua embotellada para consumo humano</v>
      </c>
      <c r="C34" s="180">
        <f>'PACC 2024 trabajado'!H256</f>
        <v>0</v>
      </c>
      <c r="D34" s="180">
        <f>'PACC 2024 trabajado'!J256</f>
        <v>268800</v>
      </c>
      <c r="E34" s="180">
        <f>'PACC 2024 trabajado'!L256</f>
        <v>0</v>
      </c>
      <c r="F34" s="180">
        <f>'PACC 2024 trabajado'!N256</f>
        <v>0</v>
      </c>
      <c r="G34" s="180">
        <f t="shared" si="0"/>
        <v>268800</v>
      </c>
      <c r="H34" s="181"/>
    </row>
    <row r="35" spans="1:11" x14ac:dyDescent="0.25">
      <c r="A35" s="178">
        <v>30</v>
      </c>
      <c r="B35" s="179" t="str">
        <f>'PACC 2024 trabajado'!B257:F257</f>
        <v xml:space="preserve"> Toneres</v>
      </c>
      <c r="C35" s="180">
        <f>'PACC 2024 trabajado'!H274</f>
        <v>1095560</v>
      </c>
      <c r="D35" s="180">
        <f>'PACC 2024 trabajado'!J274</f>
        <v>0</v>
      </c>
      <c r="E35" s="180">
        <f>'PACC 2024 trabajado'!L274</f>
        <v>1011250</v>
      </c>
      <c r="F35" s="180">
        <f>'PACC 2024 trabajado'!N274</f>
        <v>0</v>
      </c>
      <c r="G35" s="180">
        <f t="shared" si="0"/>
        <v>2106810</v>
      </c>
      <c r="H35" s="181">
        <f>+G35</f>
        <v>2106810</v>
      </c>
    </row>
    <row r="36" spans="1:11" x14ac:dyDescent="0.25">
      <c r="A36" s="178">
        <v>31</v>
      </c>
      <c r="B36" s="179" t="str">
        <f>'PACC 2024 trabajado'!B275:F275</f>
        <v xml:space="preserve">Servicios de Publicidad </v>
      </c>
      <c r="C36" s="180">
        <f>'PACC 2024 trabajado'!H279</f>
        <v>0</v>
      </c>
      <c r="D36" s="180">
        <f>'PACC 2024 trabajado'!J279</f>
        <v>0</v>
      </c>
      <c r="E36" s="180">
        <f>'PACC 2024 trabajado'!L279</f>
        <v>300000</v>
      </c>
      <c r="F36" s="180">
        <f>'PACC 2024 trabajado'!N279</f>
        <v>1000000</v>
      </c>
      <c r="G36" s="180">
        <f t="shared" si="0"/>
        <v>1300000</v>
      </c>
      <c r="H36" s="181"/>
    </row>
    <row r="37" spans="1:11" x14ac:dyDescent="0.25">
      <c r="A37" s="178">
        <v>32</v>
      </c>
      <c r="B37" s="179" t="str">
        <f>'PACC 2024 trabajado'!B280:F280</f>
        <v>Equipos de Transoprte</v>
      </c>
      <c r="C37" s="180">
        <f>'PACC 2024 trabajado'!H284</f>
        <v>20000000</v>
      </c>
      <c r="D37" s="180">
        <f>'PACC 2024 trabajado'!J284</f>
        <v>0</v>
      </c>
      <c r="E37" s="180">
        <f>'PACC 2024 trabajado'!L284</f>
        <v>0</v>
      </c>
      <c r="F37" s="180">
        <f>'PACC 2024 trabajado'!N284</f>
        <v>0</v>
      </c>
      <c r="G37" s="180">
        <f t="shared" si="0"/>
        <v>20000000</v>
      </c>
      <c r="H37" s="181"/>
    </row>
    <row r="38" spans="1:11" x14ac:dyDescent="0.25">
      <c r="A38" s="176">
        <v>33</v>
      </c>
      <c r="B38" s="179" t="str">
        <f>'PACC 2024 trabajado'!B285:F285</f>
        <v xml:space="preserve">Lavado de vehiculos </v>
      </c>
      <c r="C38" s="180">
        <f>'PACC 2024 trabajado'!H288</f>
        <v>0</v>
      </c>
      <c r="D38" s="180">
        <f>'PACC 2024 trabajado'!J288</f>
        <v>0</v>
      </c>
      <c r="E38" s="180">
        <f>'PACC 2024 trabajado'!L288</f>
        <v>310000</v>
      </c>
      <c r="F38" s="180">
        <f>'PACC 2024 trabajado'!N288</f>
        <v>0</v>
      </c>
      <c r="G38" s="180">
        <f t="shared" si="0"/>
        <v>310000</v>
      </c>
      <c r="H38" s="181"/>
    </row>
    <row r="39" spans="1:11" x14ac:dyDescent="0.25">
      <c r="A39" s="178">
        <v>34</v>
      </c>
      <c r="B39" s="179" t="str">
        <f>'PACC 2024 trabajado'!B289:F289</f>
        <v>Plataforma pruebas psicometricas RRHH</v>
      </c>
      <c r="C39" s="180">
        <f>'PACC 2024 trabajado'!H292</f>
        <v>0</v>
      </c>
      <c r="D39" s="180">
        <f>'PACC 2024 trabajado'!J292</f>
        <v>0</v>
      </c>
      <c r="E39" s="180">
        <f>'PACC 2024 trabajado'!L292</f>
        <v>0</v>
      </c>
      <c r="F39" s="180">
        <f>'PACC 2024 trabajado'!N292</f>
        <v>65000</v>
      </c>
      <c r="G39" s="180">
        <f t="shared" si="0"/>
        <v>65000</v>
      </c>
      <c r="H39" s="181"/>
    </row>
    <row r="40" spans="1:11" x14ac:dyDescent="0.25">
      <c r="A40" s="178">
        <v>35</v>
      </c>
      <c r="B40" s="179" t="str">
        <f>'PACC 2024 trabajado'!B293:F293</f>
        <v>Servicio de reparacion de equipos</v>
      </c>
      <c r="C40" s="180">
        <f>'PACC 2024 trabajado'!H299</f>
        <v>0</v>
      </c>
      <c r="D40" s="180">
        <f>'PACC 2024 trabajado'!J299</f>
        <v>0</v>
      </c>
      <c r="E40" s="180">
        <f>'PACC 2024 trabajado'!L299</f>
        <v>650000</v>
      </c>
      <c r="F40" s="180">
        <f>'PACC 2024 trabajado'!N299</f>
        <v>0</v>
      </c>
      <c r="G40" s="180">
        <f t="shared" si="0"/>
        <v>650000</v>
      </c>
      <c r="H40" s="181"/>
    </row>
    <row r="41" spans="1:11" x14ac:dyDescent="0.25">
      <c r="A41" s="178">
        <v>36</v>
      </c>
      <c r="B41" s="179" t="str">
        <f>'PACC 2024 trabajado'!B300:F300</f>
        <v xml:space="preserve">transporte visitas carcelarias </v>
      </c>
      <c r="C41" s="180">
        <f>'PACC 2024 trabajado'!H304</f>
        <v>750000</v>
      </c>
      <c r="D41" s="180">
        <f>'PACC 2024 trabajado'!J304</f>
        <v>0</v>
      </c>
      <c r="E41" s="180">
        <f>'PACC 2024 trabajado'!L304</f>
        <v>0</v>
      </c>
      <c r="F41" s="180">
        <f>'PACC 2024 trabajado'!N304</f>
        <v>750000</v>
      </c>
      <c r="G41" s="180">
        <f t="shared" si="0"/>
        <v>1500000</v>
      </c>
      <c r="H41" s="181"/>
    </row>
    <row r="42" spans="1:11" x14ac:dyDescent="0.25">
      <c r="A42" s="176">
        <v>37</v>
      </c>
      <c r="B42" s="179" t="str">
        <f>'PACC 2024 trabajado'!B305:F305</f>
        <v xml:space="preserve">Servicios de Floristeria </v>
      </c>
      <c r="C42" s="180">
        <f>'PACC 2024 trabajado'!H309</f>
        <v>0</v>
      </c>
      <c r="D42" s="180">
        <f>'PACC 2024 trabajado'!J309</f>
        <v>0</v>
      </c>
      <c r="E42" s="180">
        <f>'PACC 2024 trabajado'!L309</f>
        <v>175000</v>
      </c>
      <c r="F42" s="180">
        <f>'PACC 2024 trabajado'!N309</f>
        <v>175000</v>
      </c>
      <c r="G42" s="180">
        <f t="shared" si="0"/>
        <v>350000</v>
      </c>
      <c r="H42" s="181"/>
    </row>
    <row r="43" spans="1:11" x14ac:dyDescent="0.25">
      <c r="C43" s="182"/>
      <c r="D43" s="182"/>
      <c r="E43" s="182"/>
      <c r="F43" s="182"/>
      <c r="G43" s="182"/>
      <c r="H43" s="182"/>
    </row>
    <row r="44" spans="1:11" x14ac:dyDescent="0.25">
      <c r="B44" s="172" t="s">
        <v>408</v>
      </c>
      <c r="C44" s="183">
        <f>SUM(C6:C43)</f>
        <v>51569484.999499999</v>
      </c>
      <c r="D44" s="183">
        <f>SUM(D6:D43)</f>
        <v>15669800.015999999</v>
      </c>
      <c r="E44" s="183">
        <f>SUM(E6:E42)</f>
        <v>18306714.979500003</v>
      </c>
      <c r="F44" s="183">
        <f>SUM(F6:F42)</f>
        <v>4619000</v>
      </c>
      <c r="G44" s="183">
        <f t="shared" ref="G44:H44" si="1">SUM(G6:G42)</f>
        <v>90164999.995000005</v>
      </c>
      <c r="H44" s="183">
        <f t="shared" si="1"/>
        <v>31335015</v>
      </c>
    </row>
    <row r="45" spans="1:11" x14ac:dyDescent="0.25">
      <c r="C45" s="182"/>
      <c r="D45" s="182"/>
      <c r="E45" s="182"/>
      <c r="F45" s="182"/>
      <c r="G45" s="182"/>
      <c r="H45" s="182"/>
      <c r="K45" s="171"/>
    </row>
    <row r="46" spans="1:11" x14ac:dyDescent="0.25">
      <c r="B46" s="173" t="s">
        <v>406</v>
      </c>
      <c r="C46" s="184">
        <f>SUM(G6:G42)</f>
        <v>90164999.995000005</v>
      </c>
      <c r="D46" s="182"/>
      <c r="E46" s="182"/>
      <c r="F46" s="182"/>
      <c r="G46" s="182"/>
      <c r="H46" s="182"/>
    </row>
    <row r="49" spans="3:3" x14ac:dyDescent="0.25">
      <c r="C49" s="185">
        <f>+H44/C46</f>
        <v>0.34752969557741525</v>
      </c>
    </row>
  </sheetData>
  <mergeCells count="2">
    <mergeCell ref="A1:H1"/>
    <mergeCell ref="B2:G3"/>
  </mergeCells>
  <pageMargins left="0.32" right="0.27" top="0.75" bottom="0.75" header="0.3" footer="0.3"/>
  <pageSetup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C20" sqref="C20"/>
    </sheetView>
  </sheetViews>
  <sheetFormatPr baseColWidth="10" defaultRowHeight="15" x14ac:dyDescent="0.25"/>
  <cols>
    <col min="1" max="1" width="7.85546875" style="2" customWidth="1"/>
    <col min="2" max="2" width="41.140625" style="170" customWidth="1"/>
    <col min="3" max="3" width="21.28515625" style="2" customWidth="1"/>
    <col min="4" max="4" width="20.28515625" style="2" customWidth="1"/>
    <col min="5" max="5" width="18.5703125" style="2" bestFit="1" customWidth="1"/>
    <col min="6" max="6" width="20" style="2" customWidth="1"/>
    <col min="7" max="7" width="20.85546875" style="2" customWidth="1"/>
    <col min="8" max="8" width="17.5703125" style="2" bestFit="1" customWidth="1"/>
    <col min="9" max="10" width="11.42578125" style="2"/>
    <col min="11" max="11" width="20.42578125" style="2" customWidth="1"/>
    <col min="12" max="16384" width="11.42578125" style="2"/>
  </cols>
  <sheetData>
    <row r="1" spans="1:11" ht="18.75" x14ac:dyDescent="0.3">
      <c r="A1" s="218" t="s">
        <v>29</v>
      </c>
      <c r="B1" s="218"/>
      <c r="C1" s="218"/>
      <c r="D1" s="218"/>
      <c r="E1" s="218"/>
      <c r="F1" s="218"/>
      <c r="G1" s="218"/>
      <c r="H1" s="218"/>
    </row>
    <row r="2" spans="1:11" x14ac:dyDescent="0.25">
      <c r="B2" s="219" t="s">
        <v>407</v>
      </c>
      <c r="C2" s="219"/>
      <c r="D2" s="219"/>
      <c r="E2" s="219"/>
      <c r="F2" s="219"/>
      <c r="G2" s="219"/>
    </row>
    <row r="3" spans="1:11" x14ac:dyDescent="0.25">
      <c r="B3" s="219"/>
      <c r="C3" s="219"/>
      <c r="D3" s="219"/>
      <c r="E3" s="219"/>
      <c r="F3" s="219"/>
      <c r="G3" s="219"/>
    </row>
    <row r="4" spans="1:11" ht="18.75" x14ac:dyDescent="0.3">
      <c r="A4" s="167"/>
      <c r="B4" s="168"/>
      <c r="C4" s="169"/>
      <c r="D4" s="167"/>
      <c r="E4" s="167"/>
      <c r="F4" s="167"/>
      <c r="G4" s="167"/>
      <c r="H4" s="167"/>
    </row>
    <row r="5" spans="1:11" ht="30" x14ac:dyDescent="0.25">
      <c r="A5" s="174" t="s">
        <v>39</v>
      </c>
      <c r="B5" s="175" t="s">
        <v>404</v>
      </c>
      <c r="C5" s="175" t="s">
        <v>20</v>
      </c>
      <c r="D5" s="175" t="s">
        <v>21</v>
      </c>
      <c r="E5" s="175" t="s">
        <v>22</v>
      </c>
      <c r="F5" s="175" t="s">
        <v>18</v>
      </c>
      <c r="G5" s="175" t="s">
        <v>405</v>
      </c>
      <c r="H5" s="175" t="s">
        <v>409</v>
      </c>
    </row>
    <row r="6" spans="1:11" x14ac:dyDescent="0.25">
      <c r="A6" s="176">
        <v>1</v>
      </c>
      <c r="B6" s="177" t="s">
        <v>5</v>
      </c>
      <c r="C6" s="180">
        <f>'PACC 2024 trabajado'!H18</f>
        <v>273000</v>
      </c>
      <c r="D6" s="180">
        <f>'PACC 2024 trabajado'!J18</f>
        <v>66000</v>
      </c>
      <c r="E6" s="180">
        <f>'PACC 2024 trabajado'!L18</f>
        <v>222000</v>
      </c>
      <c r="F6" s="180">
        <f>'PACC 2024 trabajado'!N18</f>
        <v>39000</v>
      </c>
      <c r="G6" s="180">
        <f>SUM(C6:F6)</f>
        <v>600000</v>
      </c>
      <c r="H6" s="181">
        <f t="shared" ref="H6:H12" si="0">+G6</f>
        <v>600000</v>
      </c>
    </row>
    <row r="7" spans="1:11" x14ac:dyDescent="0.25">
      <c r="A7" s="178">
        <v>2</v>
      </c>
      <c r="B7" s="179" t="s">
        <v>305</v>
      </c>
      <c r="C7" s="180">
        <f>'PACC 2024 trabajado'!H24</f>
        <v>200000</v>
      </c>
      <c r="D7" s="180">
        <f>'PACC 2024 trabajado'!J24</f>
        <v>200000</v>
      </c>
      <c r="E7" s="180">
        <f>'PACC 2024 trabajado'!L24</f>
        <v>200000</v>
      </c>
      <c r="F7" s="180">
        <f>'PACC 2024 trabajado'!N24</f>
        <v>200000</v>
      </c>
      <c r="G7" s="180">
        <f t="shared" ref="G7:G12" si="1">SUM(C7:F7)</f>
        <v>800000</v>
      </c>
      <c r="H7" s="181">
        <f t="shared" si="0"/>
        <v>800000</v>
      </c>
    </row>
    <row r="8" spans="1:11" x14ac:dyDescent="0.25">
      <c r="A8" s="178">
        <v>3</v>
      </c>
      <c r="B8" s="179" t="s">
        <v>209</v>
      </c>
      <c r="C8" s="180">
        <f>'PACC 2024 trabajado'!H41</f>
        <v>18135000</v>
      </c>
      <c r="D8" s="180">
        <f>'PACC 2024 trabajado'!J41</f>
        <v>0</v>
      </c>
      <c r="E8" s="180">
        <f>'PACC 2024 trabajado'!L41</f>
        <v>4865000</v>
      </c>
      <c r="F8" s="180">
        <f>'PACC 2024 trabajado'!N41</f>
        <v>0</v>
      </c>
      <c r="G8" s="180">
        <f t="shared" si="1"/>
        <v>23000000</v>
      </c>
      <c r="H8" s="181">
        <f t="shared" si="0"/>
        <v>23000000</v>
      </c>
    </row>
    <row r="9" spans="1:11" x14ac:dyDescent="0.25">
      <c r="A9" s="178">
        <v>4</v>
      </c>
      <c r="B9" s="179" t="s">
        <v>89</v>
      </c>
      <c r="C9" s="180">
        <f>'PACC 2024 trabajado'!H89</f>
        <v>1804750</v>
      </c>
      <c r="D9" s="180">
        <f>'PACC 2024 trabajado'!J89</f>
        <v>0</v>
      </c>
      <c r="E9" s="180">
        <f>'PACC 2024 trabajado'!L89</f>
        <v>1787450</v>
      </c>
      <c r="F9" s="180">
        <f>'PACC 2024 trabajado'!N89</f>
        <v>0</v>
      </c>
      <c r="G9" s="180">
        <f t="shared" si="1"/>
        <v>3592200</v>
      </c>
      <c r="H9" s="181">
        <f t="shared" si="0"/>
        <v>3592200</v>
      </c>
    </row>
    <row r="10" spans="1:11" ht="30" x14ac:dyDescent="0.25">
      <c r="A10" s="176">
        <v>5</v>
      </c>
      <c r="B10" s="179" t="s">
        <v>162</v>
      </c>
      <c r="C10" s="180">
        <f>'PACC 2024 trabajado'!H125</f>
        <v>444775</v>
      </c>
      <c r="D10" s="180">
        <f>'PACC 2024 trabajado'!J125</f>
        <v>0</v>
      </c>
      <c r="E10" s="180">
        <f>'PACC 2024 trabajado'!L125</f>
        <v>410430</v>
      </c>
      <c r="F10" s="180">
        <f>'PACC 2024 trabajado'!N125</f>
        <v>0</v>
      </c>
      <c r="G10" s="180">
        <f t="shared" si="1"/>
        <v>855205</v>
      </c>
      <c r="H10" s="181">
        <f t="shared" si="0"/>
        <v>855205</v>
      </c>
    </row>
    <row r="11" spans="1:11" x14ac:dyDescent="0.25">
      <c r="A11" s="176">
        <v>25</v>
      </c>
      <c r="B11" s="179" t="str">
        <f>'PACC 2024 trabajado'!B228:F228</f>
        <v>Café, azucar y crema para café</v>
      </c>
      <c r="C11" s="180">
        <f>'PACC 2024 trabajado'!H233</f>
        <v>190400</v>
      </c>
      <c r="D11" s="180">
        <f>'PACC 2024 trabajado'!J233</f>
        <v>0</v>
      </c>
      <c r="E11" s="180">
        <f>'PACC 2024 trabajado'!L233</f>
        <v>190400</v>
      </c>
      <c r="F11" s="180">
        <f>'PACC 2024 trabajado'!N233</f>
        <v>0</v>
      </c>
      <c r="G11" s="180">
        <f t="shared" si="1"/>
        <v>380800</v>
      </c>
      <c r="H11" s="181">
        <f t="shared" si="0"/>
        <v>380800</v>
      </c>
    </row>
    <row r="12" spans="1:11" x14ac:dyDescent="0.25">
      <c r="A12" s="178">
        <v>30</v>
      </c>
      <c r="B12" s="179" t="str">
        <f>'PACC 2024 trabajado'!B257:F257</f>
        <v xml:space="preserve"> Toneres</v>
      </c>
      <c r="C12" s="180">
        <f>'PACC 2024 trabajado'!H274</f>
        <v>1095560</v>
      </c>
      <c r="D12" s="180">
        <f>'PACC 2024 trabajado'!J274</f>
        <v>0</v>
      </c>
      <c r="E12" s="180">
        <f>'PACC 2024 trabajado'!L274</f>
        <v>1011250</v>
      </c>
      <c r="F12" s="180">
        <f>'PACC 2024 trabajado'!N274</f>
        <v>0</v>
      </c>
      <c r="G12" s="180">
        <f t="shared" si="1"/>
        <v>2106810</v>
      </c>
      <c r="H12" s="181">
        <f t="shared" si="0"/>
        <v>2106810</v>
      </c>
    </row>
    <row r="13" spans="1:11" x14ac:dyDescent="0.25">
      <c r="B13" s="172" t="s">
        <v>408</v>
      </c>
      <c r="C13" s="183">
        <f t="shared" ref="C13:H13" si="2">SUM(C6:C12)</f>
        <v>22143485</v>
      </c>
      <c r="D13" s="183">
        <f t="shared" si="2"/>
        <v>266000</v>
      </c>
      <c r="E13" s="183">
        <f t="shared" si="2"/>
        <v>8686530</v>
      </c>
      <c r="F13" s="183">
        <f t="shared" si="2"/>
        <v>239000</v>
      </c>
      <c r="G13" s="183">
        <f t="shared" si="2"/>
        <v>31335015</v>
      </c>
      <c r="H13" s="183">
        <f t="shared" si="2"/>
        <v>31335015</v>
      </c>
    </row>
    <row r="14" spans="1:11" x14ac:dyDescent="0.25">
      <c r="C14" s="182"/>
      <c r="D14" s="182"/>
      <c r="E14" s="182"/>
      <c r="F14" s="182"/>
      <c r="G14" s="182"/>
      <c r="H14" s="182"/>
      <c r="K14" s="171"/>
    </row>
    <row r="15" spans="1:11" x14ac:dyDescent="0.25">
      <c r="B15" s="173" t="s">
        <v>410</v>
      </c>
      <c r="C15" s="187">
        <v>90165000</v>
      </c>
      <c r="D15" s="182"/>
      <c r="E15" s="182"/>
      <c r="F15" s="182"/>
      <c r="G15" s="182"/>
      <c r="H15" s="182"/>
    </row>
    <row r="16" spans="1:11" x14ac:dyDescent="0.25">
      <c r="B16" s="173" t="s">
        <v>411</v>
      </c>
      <c r="C16" s="188">
        <f>+H13</f>
        <v>31335015</v>
      </c>
    </row>
    <row r="17" spans="2:3" x14ac:dyDescent="0.25">
      <c r="B17" s="172" t="s">
        <v>412</v>
      </c>
      <c r="C17" s="186">
        <f>+C16/C15</f>
        <v>0.34752969555814339</v>
      </c>
    </row>
  </sheetData>
  <mergeCells count="2">
    <mergeCell ref="A1:H1"/>
    <mergeCell ref="B2:G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PACC 2024</vt:lpstr>
      <vt:lpstr>PACC por cuentas Objetales</vt:lpstr>
      <vt:lpstr>PACC 2024 trabajado</vt:lpstr>
      <vt:lpstr>PACC por Trimestre</vt:lpstr>
      <vt:lpstr>PROCESOS MIPYMES </vt:lpstr>
      <vt:lpstr>'PACC 2024'!Área_de_impresión</vt:lpstr>
      <vt:lpstr>'PACC 2024 trabajado'!Área_de_impresión</vt:lpstr>
      <vt:lpstr>'PACC por Trimestre'!Área_de_impresión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Yrem Ureña Estrella</dc:creator>
  <cp:lastModifiedBy>Nahomy Willmore</cp:lastModifiedBy>
  <cp:lastPrinted>2023-10-19T19:15:55Z</cp:lastPrinted>
  <dcterms:created xsi:type="dcterms:W3CDTF">2019-06-17T15:46:26Z</dcterms:created>
  <dcterms:modified xsi:type="dcterms:W3CDTF">2024-01-02T13:10:22Z</dcterms:modified>
</cp:coreProperties>
</file>